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102" sheetId="3" r:id="rId3"/>
    <sheet name="431" sheetId="4" r:id="rId4"/>
  </sheets>
  <definedNames/>
  <calcPr/>
  <webPublishing/>
</workbook>
</file>

<file path=xl/sharedStrings.xml><?xml version="1.0" encoding="utf-8"?>
<sst xmlns="http://schemas.openxmlformats.org/spreadsheetml/2006/main" count="1158" uniqueCount="311">
  <si>
    <t>ASPE10</t>
  </si>
  <si>
    <t>S</t>
  </si>
  <si>
    <t>Soupis prací objektu</t>
  </si>
  <si>
    <t xml:space="preserve">Stavba: </t>
  </si>
  <si>
    <t>2219M</t>
  </si>
  <si>
    <t>III/37720 Černá Hora, most 37720-1, městys, upr. po DI č. I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</si>
  <si>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</si>
  <si>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</si>
  <si>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</si>
  <si>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</si>
  <si>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</si>
  <si>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</si>
  <si>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</si>
  <si>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</si>
  <si>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</si>
  <si>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</si>
  <si>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</si>
  <si>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</si>
  <si>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</si>
  <si>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</si>
  <si>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</si>
  <si>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</si>
  <si>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</si>
  <si>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</si>
  <si>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</si>
  <si>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</si>
  <si>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</si>
  <si>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</si>
  <si>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</si>
  <si>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</si>
  <si>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</si>
  <si>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</si>
  <si>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</si>
  <si>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</si>
  <si>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</si>
  <si>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</si>
  <si>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</si>
  <si>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</si>
  <si>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</si>
  <si>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02944</t>
  </si>
  <si>
    <t/>
  </si>
  <si>
    <t>OSTAT POŽADAVKY - DOKUMENTACE SKUTEČ PROVEDENÍ I V DIGIT FORMĚ</t>
  </si>
  <si>
    <t>KPL</t>
  </si>
  <si>
    <t>PP</t>
  </si>
  <si>
    <t>Dokumentace skutečného provedení stavby (dále jen DSPS) - popsáno v obchodních podmínkách</t>
  </si>
  <si>
    <t>VV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</si>
  <si>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</si>
  <si>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</si>
  <si>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</si>
  <si>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</si>
  <si>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</si>
  <si>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</si>
  <si>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</si>
  <si>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</si>
  <si>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</si>
  <si>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</si>
  <si>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</si>
  <si>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</si>
  <si>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</si>
  <si>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</si>
  <si>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</si>
  <si>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</si>
  <si>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</si>
  <si>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</si>
  <si>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</si>
  <si>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</si>
  <si>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102</t>
  </si>
  <si>
    <t>Chodník</t>
  </si>
  <si>
    <t>014102</t>
  </si>
  <si>
    <t>POPLATKY ZA SKLÁDKU</t>
  </si>
  <si>
    <t>T</t>
  </si>
  <si>
    <t>RECYKLACE ZEMINY A KAMENÍ</t>
  </si>
  <si>
    <t>výkopek z pláně chodníku - 2,0t/m3: 20,35*2,0=40,700 [B] 
přebytek výkopku z rýhy pro chráničku - 2,0t/m3: (1,2*(0,1+0,6))*(21,0+10,0)*2=52,080 [C]  
Celkem: B+C=92,780 [D]</t>
  </si>
  <si>
    <t>zahrnuje veškeré poplatky provozovateli skládky související s uložením odpadu na skládce.</t>
  </si>
  <si>
    <t>RECYKLACE VYBOURANÉHO BETONOVÉHO MATERIÁLU</t>
  </si>
  <si>
    <t>zámková dlažba tl. 60mm - 2,3t/m3: 27,0*0,06*2,3=3,726 [A]</t>
  </si>
  <si>
    <t>Zemní práce</t>
  </si>
  <si>
    <t>113188</t>
  </si>
  <si>
    <t>ODSTRANĚNÍ KRYTU ZPEVNĚNÝCH PLOCH Z DLAŽDIC, ODVOZ DO 20KM</t>
  </si>
  <si>
    <t>M3</t>
  </si>
  <si>
    <t>stávající zámková dlažba - výkres 2.a: (10,0+17,0)*0,06=1,620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</si>
  <si>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</si>
  <si>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12110</t>
  </si>
  <si>
    <t>SEJMUTÍ ORNICE NEBO LESNÍ PUDY</t>
  </si>
  <si>
    <t>s uložením na stavbě pro zpětné použití  
přebytek zeminy bude použit do SO 101 a SO 201</t>
  </si>
  <si>
    <t>v tl. 150mm - výkres 2.a: (29,0+19,0+2,0)*0,15=7,500 [A] 
v tl. 150mm - výkres 2.a: (121,0+6,0+97,0+3,0)*0,15=34,050 [B] 
Celkem: A+B=41,550 [C]</t>
  </si>
  <si>
    <t>položka zahrnuje sejmutí ornice bez ohledu na tlouštku vrstvy a její vodorovnou dopravu  
nezahrnuje uložení na trvalou skládku</t>
  </si>
  <si>
    <t>122738</t>
  </si>
  <si>
    <t>ODKOPÁVKY A PROKOPÁVKY OBECNÉ TŘ. I, ODVOZ DO 20KM</t>
  </si>
  <si>
    <t>na pláni chodníku v tl. 150mm - výkres 2.a,c,d: (10,0+20,0+17,0+8,0+14,0)*0,15+1,0*10,0=20,350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</si>
  <si>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</si>
  <si>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7</t>
  </si>
  <si>
    <t>132738</t>
  </si>
  <si>
    <t>HLOUBENÍ RÝH ŠÍŘ DO 2M PAŽ I NEPAŽ TŘ. I, ODVOZ DO 20KM</t>
  </si>
  <si>
    <t>rýha šíř. 1,2m, prům hl. 0,9m dl. 21,0m a 10m pro chráničku násypu nového mostu: 1,2*0,9*(21,0+10,0)=33,480 [A] 
zpětné použití zeminy na stavbě: -7,44=-7,440 [B] 
Celkem: A+B=26,040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</si>
  <si>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</si>
  <si>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8</t>
  </si>
  <si>
    <t>17120</t>
  </si>
  <si>
    <t>ULOŽENÍ SYPANINY DO NÁSYPU A NA SKLÁDKY BEZ ZHUTNENÍ</t>
  </si>
  <si>
    <t>sejmutá humózní zemina na meziskládku:  50,0*0,15=7,500 [A] 
v tl. 150mm - výkres 2.a: (121,0+6,0+97,0+3,0)*0,15=34,050 [C] 
zpětné uložení zeminy na stavbě, pro chráničku vodovodu: 7,44=7,440 [E] 
Celkem: A+C+E=48,990 [F]</t>
  </si>
  <si>
    <t>položka zahrnuje:  
- kompletní provedení zemní konstrukce do predepsaného tvaru  
- ošetrení úložište po celou dobu práce v nem vc. klimatických opatrení  
- ztížení v okolí vedení, konstrukcí a objektu a jejich docasné zajištení  
- ztížení provádení ve ztížených podmínkách a stísnených prostorech  
- ztížené ukládání sypaniny pod vodu  
- ukládání po vrstvách a po jiných nutných cástech (figurách) vc. dosypávek  
- spouštení a nošení materiálu  
- úprava, ocištení a ochrana podloží a svahu  
- svahování, uzavírání povrchu svahu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</t>
  </si>
  <si>
    <t>17180</t>
  </si>
  <si>
    <t>ULOŽENÍ SYPANINY DO NÁSYPU Z NAKUPOVANÝCH MATERIÁLU</t>
  </si>
  <si>
    <t>zemní těleso chodníku - výkres 2.a,d: (1,0+1,0+1,0+1,0+1,0+1,0+2,0)*10,0=80,000 [A]</t>
  </si>
  <si>
    <t>položka zahrnuje:  
- kompletní provedení zemní konstrukce (násypového telesa vcetne aktivní zóny) vcetne nákupu a dopravy materiálu dle zadávací dokumentace  
- úprava  ukládaného  materiálu  vlhcením,  trídením,  promícháním  nebo  vysoušením,  príp. jiné úpravy za úcelem zlepšení jeho  mech. vlastností  
- hutnení i ruzné míry hutnení   
- ošetrení úložište po celou dobu práce v nem vc. klimatických opatrení  
- ztížení v okolí vedení, konstrukcí a objektu a jejich docasné zajištení  
- ztížení provádení vc. hutnení ve ztížených podmínkách a stísnených prostorech  
- ztížené ukládání sypaniny pod vodu  
- ukládání po vrstvách a po jiných nutných cástech (figurách) vc. dosypávek  
- spouštení a nošení materiálu  
- výmena cástí zemní konstrukce znehodnocené klimatickými vlivy  
- rucní hutnení a výpln jam a prohlubní v podloží  
- úprava, ocištení, ochrana a zhutnení podloží  
- svahování, hutnení a uzavírání povrchu svahu  
- zrízení lavic na svazích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</t>
  </si>
  <si>
    <t>17411</t>
  </si>
  <si>
    <t>ZÁSYP JAM A RÝH ZEMINOU SE ZHUTNĚNÍM</t>
  </si>
  <si>
    <t>rýha pro chráničku mimo násypů nového mostu: 1,2*0,9*(21,0+10,0)=33,480 [A] 
odpočet objemu zeminy vytlačené ložem a obsypem potrubí: -(1,2*(0,1+0,6))*(21,0+10,0)=-26,040 [B] 
Celkem: A+B=7,440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</si>
  <si>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</si>
  <si>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11</t>
  </si>
  <si>
    <t>17581</t>
  </si>
  <si>
    <t>OBSYP POTRUBÍ A OBJEKTŮ Z NAKUPOVANÝCH MATERIÁLŮ</t>
  </si>
  <si>
    <t>chránička vodovodu - výkres D.1.201.2.c,d: 1,2*0,6*60,0=43,200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</si>
  <si>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</si>
  <si>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12</t>
  </si>
  <si>
    <t>18110</t>
  </si>
  <si>
    <t>ÚPRAVA PLÁNE SE ZHUTNENÍM V HORNINE TR. I</t>
  </si>
  <si>
    <t>M2</t>
  </si>
  <si>
    <t>výkres 2.a,c,d: 121,0+97,0+9,0+6,0=233,000 [A]</t>
  </si>
  <si>
    <t>položka zahrnuje úpravu pláne vcetne vyrovnání výškových rozdílu. Míru zhutnení urcuje projekt.</t>
  </si>
  <si>
    <t>13</t>
  </si>
  <si>
    <t>18222</t>
  </si>
  <si>
    <t>ROZPROSTRENÍ ORNICE VE SVAHU V TL DO 0,15M</t>
  </si>
  <si>
    <t>výkres 2.a,c: 29,0+19,0+2,0=50,000 [A]</t>
  </si>
  <si>
    <t>položka zahrnuje:  
nutné premístení ornice z docasných skládek vzdálených do 50m  
rozprostrení ornice v predepsané tlouštce ve svahu pres 1:5</t>
  </si>
  <si>
    <t>18241</t>
  </si>
  <si>
    <t>ZALOŽENÍ TRÁVNÍKU RUCNÍM VÝSEVEM</t>
  </si>
  <si>
    <t>Zahrnuje dodání predepsané travní smesi, její výsev na ornici, zalévání, první pokosení, to vše bez ohledu na sklon terénu</t>
  </si>
  <si>
    <t>29</t>
  </si>
  <si>
    <t>13273</t>
  </si>
  <si>
    <t>HLOUBENÍ RÝH ŠÍŘ DO 2M PAŽ I NEPAŽ TŘ. I</t>
  </si>
  <si>
    <t>zpětné použií na stavbě</t>
  </si>
  <si>
    <t>7,44=7,440 [A]</t>
  </si>
  <si>
    <t>Základy</t>
  </si>
  <si>
    <t>26145</t>
  </si>
  <si>
    <t>VRTY PRO KOTVENÍ, INJEKTÁŽ A MIKROPILOTY NA POVRCHU TR. IV D DO 300MM</t>
  </si>
  <si>
    <t>M</t>
  </si>
  <si>
    <t>do původních zdí pro upevnění konzol pod chráničku vodovodu d=220mm - výkres D.1.201.2.c,d: 12*0,5=6,000 [A]</t>
  </si>
  <si>
    <t>položka zahrnuje:  
premístení, montáž a demontáž vrtných souprav  
svislou dopravu zeminy z vrtu  
vodorovnou dopravu zeminy bez uložení na skládku  
prípadne nutné pažení docasné (vcetne odpažení) i trvalé</t>
  </si>
  <si>
    <t>Vodorovné konstrukce</t>
  </si>
  <si>
    <t>16</t>
  </si>
  <si>
    <t>451311</t>
  </si>
  <si>
    <t>PODKL A VÝPLN VRSTVY Z PROST BET DO C8/10</t>
  </si>
  <si>
    <t>podkladní beton tl.200mm pod chráničku vodovodu vyztužený svařovanými sítěmi - výkres D.1.201.2.c,d: 1,0*0,2*12,1*2=4,840 [A]</t>
  </si>
  <si>
    <t>- dodání  cerstvého  betonu  (betonové  smesi)  požadované  kvality,  jeho  uložení  do požadovaného tvaru pri jakékoliv hustote výztuže, konzistenci cerstvého betonu a zpusobu hutnení, ošetrení a ochranu betonu,  
- zhotovení nepropustného, mrazuvzdorného betonu a betonu požadované trvanlivosti a vlastností,  
- užití potrebných prísad a technologií výroby betonu,  
- zrízení pracovních a dilatacních spar, vcetne potrebných úprav, výplne, vložek, opracování, ocištení a ošetrení,  
- bednení  požadovaných  konstr. (i ztracené) s úpravou  dle požadované  kvality povrchu betonu, vcetne odbednovacích a odskružovacích prostredku,  
- podperné  konstr. (skruže) a lešení všech druhu pro bednení, uložení cerstvého betonu, výztuže a doplnkových konstr., vc. požadovaných otvoru, ochranných a bezpecnostních opatrení a základu techto konstrukcí a lešení,  
- vytvorení kotevních cel, kapes, nálitku, a sedel,  
- zrízení  všech  požadovaných  otvoru, kapes, výklenku, prostupu, dutin, drážek a pod., vc. ztížení práce a úprav  kolem nich,  
- úpravy pro osazení výztuže, doplnkových konstrukcí a vybavení,  
- úpravy povrchu pro položení požadované izolace, povlaku a náteru, prípadne vyspravení,  
- ztížení práce u kabelových a injektážních trubek a ostatních zarízení osazovaných do betonu,  
- konstrukce betonových kloubu, upevnení kotevních prvku a doplnkových konstrukcí,  
- nátery zabranující soudržnost betonu a bednení,  
- výpln, tesnení  a tmelení spar a spoju,  
- opatrení  povrchu  betonu  izolací  proti zemní vlhkosti v cástech, kde prijdou do styku se zeminou nebo kamenivem,  
- prípadné zrízení spojovací vrstvy u základu,  
- úpravy pro osazení zarízení ochrany konstrukce proti vlivu bludných proudu</t>
  </si>
  <si>
    <t>17</t>
  </si>
  <si>
    <t>451368</t>
  </si>
  <si>
    <t>VÝZTUŽ PODKL VRSTEV ZE SVAR SÍTÍ</t>
  </si>
  <si>
    <t>pod chráničku vodovodu - 2 vrstvy sítě d=8/150/150mm - výkres D.1.201.2.c,d: 1,0*12,1*2*0,00527=0,128 [A]</t>
  </si>
  <si>
    <t>položka zahrnuje:  
- dodání betonárské výztuže v požadované kvalite, stríhání, rezání, ohýbání a spojování do všech požadovaných tvaru (vc. armakošu) a uložení s požadovaným zajištením polohy a krytí výztuže betonem  
- veškeré svary nebo jiné spoje výztuže  
- pomocné konstrukce a práce pro osazení a upevnení výztuže  
- zednické výpomoci pro montáž betonárské výztuže  
- úpravy výztuže pro osazení doplnkových konstrukcí  
- ochranu výztuže do doby jejího zabetonování  
- veškerá opatrení pro zajištení soudržnosti výztuže a betonu  
- vodivé propojení výztuže, které je soucástí ochrany konstrukce proti vlivum bludných proudu, vyvedení do merících skríní nebo míst pro merení bludných proudu  
- povrchovou antikorozní úpravu výztuže  
- separaci výztuže</t>
  </si>
  <si>
    <t>18</t>
  </si>
  <si>
    <t>45157</t>
  </si>
  <si>
    <t>PODKLADNÍ A VÝPLŇOVÉ VRSTVY Z KAMENIVA TĚŽENÉHO</t>
  </si>
  <si>
    <t>lože tl. 100mm pod chráničku vodovodu - výkres D.1.201.2.c,d: 1,2*0,1*60,0=7,200 [A]</t>
  </si>
  <si>
    <t>položka zahrnuje dodávku předepsaného kameniva, mimostaveništní a vnitrostaveništní dopravu a jeho uložení  
není-li v zadávací dokumentaci uvedeno jinak, jedná se o nakupovaný materiál</t>
  </si>
  <si>
    <t>Komunikace</t>
  </si>
  <si>
    <t>19</t>
  </si>
  <si>
    <t>56333</t>
  </si>
  <si>
    <t>VOZOVKOVÉ VRSTVY ZE ŠTERKODRTI TL. DO 150MM</t>
  </si>
  <si>
    <t>chodník a vjezd - výkres 2.a,c,d: 9,0+4,0+121,0+97,0+6,0=237,000 [A]</t>
  </si>
  <si>
    <t>- dodání kameniva predepsané kvality a zrnitosti  
- rozprostrení a zhutnení vrstvy v predepsané tlouštce  
- zrízení vrstvy bez rozlišení šírky, pokládání vrstvy po etapách  
- nezahrnuje postriky, nátery</t>
  </si>
  <si>
    <t>20</t>
  </si>
  <si>
    <t>56334</t>
  </si>
  <si>
    <t>VOZOVKOVÉ VRSTVY ZE ŠTERKODRTI TL. DO 200MM</t>
  </si>
  <si>
    <t>vjezd - výkres 2.a,c,d: 9,0+4,0=13,000 [A]</t>
  </si>
  <si>
    <t>21</t>
  </si>
  <si>
    <t>56932</t>
  </si>
  <si>
    <t>ZPEVNENÍ KRAJNIC ZE ŠTERKODRTI TL. DO 100MM</t>
  </si>
  <si>
    <t>výkres 2.a,c: 6,0+3,0=9,000 [A]</t>
  </si>
  <si>
    <t>- dodání kameniva predepsané kvality a zrnitosti  
- rozprostrení a zhutnení vrstvy v predepsané tlouštce  
- zrízení vrstvy bez rozlišení šírky, pokládání vrstvy po etapách</t>
  </si>
  <si>
    <t>22</t>
  </si>
  <si>
    <t>582611</t>
  </si>
  <si>
    <t>KRYTY Z BETON DLAŽDIC SE ZÁMKEM ŠEDÝCH TL 60MM DO LOŽE Z KAM</t>
  </si>
  <si>
    <t>chodník - výkres 2.a,c:,d 121,0+97,0+6,0-4,8"varovné a signální pásy"=219,200 [A]</t>
  </si>
  <si>
    <t>- dodání dlažebního materiálu v požadované kvalite, dodání materiálu pro predepsané  lože v tlouštce predepsané dokumentací a pro predepsanou výpln spar  
- ocištení podkladu  
- uložení dlažby dle predepsaného technologického predpisu vcetne predepsané podkladní vrstvy a predepsané výplne spar  
- zrízení vrstvy bez rozlišení šírky, pokládání vrstvy po etapách   
- úpravu napojení, ukoncení podél obrubníku, dilatacních zarízení, odvodnovacích proužku, odvodnovacu, vpustí, šachet a pod., nestanoví-li zadávací dokumentace jinak  
- nezahrnuje postriky, nátery  
- nezahrnuje tesnení podél obrubníku, dilatacních zarízení, odvodnovacích proužku, odvodnovacu, vpustí, šachet a pod.</t>
  </si>
  <si>
    <t>23</t>
  </si>
  <si>
    <t>582612</t>
  </si>
  <si>
    <t>KRYTY Z BETON DLAŽDIC SE ZÁMKEM ŠEDÝCH TL 80MM DO LOŽE Z KAM</t>
  </si>
  <si>
    <t>vjezd - výkres 2.a,c,d: 8,0=8,000 [A]</t>
  </si>
  <si>
    <t>24</t>
  </si>
  <si>
    <t>58261A</t>
  </si>
  <si>
    <t>KRYTY Z BETON DLAŽDIC SE ZÁMKEM BAREV RELIÉF TL 60MM DO LOŽE Z KAM</t>
  </si>
  <si>
    <t>varovné a signální pásy - výkres 2.a:  0,4*4,0*3=4,800 [A]</t>
  </si>
  <si>
    <t>Potrubí</t>
  </si>
  <si>
    <t>25</t>
  </si>
  <si>
    <t>86634</t>
  </si>
  <si>
    <t>CHRÁNICKY Z TRUB OCELOVÝCH DN DO 200MM</t>
  </si>
  <si>
    <t>pro budoucí vodovod pod chodníky - výkres D.1.201.2.b,d: 60,0=60,000 [A]</t>
  </si>
  <si>
    <t>položky pro zhotovení potrubí platí bez ohledu na sklon.  
zahrnuje:  
- výrobní dokumentaci (vcetne technologického predpisu)  
- dodání veškerého trubního a pomocného materiálu  (trouby,  trubky,  tvarovky,  spojovací a tesnící  materiál a pod.), podperných, závesných a upevnovacích prvku, vcetne potrebných úprav  
- úprava a príprava podkladu a podper, ocištení a ošetrení podkladu a podper  
- zrízení plne funkcního potrubí, kompletní soustavy, podle príslušného technologického predpisu  
- zrízení potrubí i jednotlivých cástí po etapách, vcetne pracovních spar a spoju, pracovního zaslepení koncu a pod.  
- úprava prostupu, pruchodu  šachtami a komorami, okolí podper a vyústení, zaústení, napojení, vyvedení a upevnení odpad. výustí  
- ochrana potrubí náterem (vc. úpravy povrchu), prípadne izolací, nejsou-li tyto práce predmetem jiné položky  
- úprava, ocištení a ošetrení prostoru kolem potrubí  
 vcetne prípadne predepsaného utesnení koncu chránicek  
- položky platí pro práce provádené v prostoru zapaženém i nezapaženém a i v kolektorech, chránickách  
- opláštení dle dokumentace a nutné opravy opláštení pri jeho poškození</t>
  </si>
  <si>
    <t>Ostatní konstrukce a práce</t>
  </si>
  <si>
    <t>26</t>
  </si>
  <si>
    <t>917223</t>
  </si>
  <si>
    <t>SILNICNÍ A CHODNÍKOVÉ OBRUBY Z BETONOVÝCH OBRUBNÍKU ŠÍR 100MM</t>
  </si>
  <si>
    <t>výkres 2.a,c: 4,0+56,0+6,0+2,0+53,0=121,000 [A]</t>
  </si>
  <si>
    <t>Položka zahrnuje:  
dodání a pokládku betonových obrubníku o rozmerech predepsaných zadávací dokumentací  
betonové lože i bocní betonovou operku.</t>
  </si>
  <si>
    <t>27</t>
  </si>
  <si>
    <t>917224</t>
  </si>
  <si>
    <t>SILNICNÍ A CHODNÍKOVÉ OBRUBY Z BETONOVÝCH OBRUBNÍKU ŠÍR 150MM</t>
  </si>
  <si>
    <t>výkres 2.a,c: 54,0+54,0=108,000 [A]</t>
  </si>
  <si>
    <t>28</t>
  </si>
  <si>
    <t>936502</t>
  </si>
  <si>
    <t>DROBNÉ DOPLNK KONSTR KOVOVÉ POZINK</t>
  </si>
  <si>
    <t>KG</t>
  </si>
  <si>
    <t>trubková konzola pod chráničku vodovodu - výkres D.1.201.2.c,d: 12*1,5*30,586"kg/m"=550,548 [A]</t>
  </si>
  <si>
    <t>položka zahrnuje:  
- dílenská dokumentace, vcetne technologického predpisu spojování  
- dodání  materiálu  v požadované kvalite a výroba konstrukce i dílenská (vcetne  pomucek,  prípravku a prostredku pro výrobu) bez ohledu na nárocnost a její hmotnost, dílenská montáž  
- dodání spojovacího materiálu  
- zrízení  montážních  a  dilatacních  spoju,  spar, vcetne potrebných úprav, vložek, opracování, ocištení a ošetrení  
- podper. konstr. a lešení všech druhu pro montáž konstrukcí i doplnkových, vcetne požadovaných otvoru, ochranných a bezpecnostních opatrení a základu pro tyto konstrukce a lešení  
- jakákoliv doprava a manipulace dílcu  a  montážních  sestav,  vcetne  dopravy konstrukce z výrobny na stavbu  
- montáž konstrukce na staveništi, vcetne montážních prostredku a pomucek a zednických výpomocí  
- výpln, tesnení a tmelení spar a spoju  
- cištení konstrukce a odstranení všech vrubu (vrypy, otlaceniny a pod.)  
- všechny druhy ocelového kotvení  
- dílenskou prejímku a montážní prohlídku, vcetne požadovaných dokladu  
- zrízení kotevních otvoru nebo jam, nejsou-li cástí jiné konstrukce, jejich úpravy, ocištení a ošetrení  
- osazení kotvení nebo prímo cástí konstrukce do podpurné konstrukce nebo do zeminy  
- výpln kotevních otvoru  (príp.  podlití  patních  desek)  maltou,  betonem  nebo  jinou speciální hmotou, vyplnení jam zeminou  
- predepsanou protikorozní ochranu a nátery konstrukcí  
- osazení merících zarízení a úpravy pro ne  
- ochranná opatrení pred úcinky bludných proudu</t>
  </si>
  <si>
    <t>431</t>
  </si>
  <si>
    <t>Veřejné osvětlení</t>
  </si>
  <si>
    <t>46-M</t>
  </si>
  <si>
    <t>Zemní práce při extr.mont.pracích - (viz situace a řezy)</t>
  </si>
  <si>
    <t>460010024</t>
  </si>
  <si>
    <t>Vytyčení trasy vedení kabelového podzemního v zastavěném prostoru viz řezy</t>
  </si>
  <si>
    <t>KM</t>
  </si>
  <si>
    <t>460010025</t>
  </si>
  <si>
    <t>Zaměření  trasy skutečného provedení v zastavěném prostoru</t>
  </si>
  <si>
    <t>460050703</t>
  </si>
  <si>
    <t>Hloubení nezapažených jam pro stožáry veřejného osvětlení ručně v hornině tř 3</t>
  </si>
  <si>
    <t>KUS</t>
  </si>
  <si>
    <t>460080012</t>
  </si>
  <si>
    <t>Základové konstrukce z monolitického betonu C 8/10 bez bednění</t>
  </si>
  <si>
    <t>0,6*0,6*0,9=0,324 [A]</t>
  </si>
  <si>
    <t>460200163</t>
  </si>
  <si>
    <t>Hloubení kabelových nezapažených rýh ručně š 35 cm, hl 80 cm, v hornině tř 3</t>
  </si>
  <si>
    <t>460230414</t>
  </si>
  <si>
    <t>Odkop zeminy ručně s vodorovným přemístěním do 50 m na skládku v hornině tř 3 a 4</t>
  </si>
  <si>
    <t>460421082</t>
  </si>
  <si>
    <t>Lože kabelů z písku nebo štěrkopísku tl 5 cm nad kabel, kryté plastovou folií, š lože do 50 cm</t>
  </si>
  <si>
    <t>460470001</t>
  </si>
  <si>
    <t>Provizorní zajištění potrubí ve výkopech při křížení s kabelem</t>
  </si>
  <si>
    <t>460470011</t>
  </si>
  <si>
    <t>Provizorní zajištění kabelů ve výkopech při jejich křížení</t>
  </si>
  <si>
    <t>460560143</t>
  </si>
  <si>
    <t>Zásyp rýh ručně šířky 35 cm, hloubky 60 cm, z horniny třídy 3</t>
  </si>
  <si>
    <t>460561801</t>
  </si>
  <si>
    <t>Zásyp rýh nebo jam strojně bez zhutnění ve volném terénu</t>
  </si>
  <si>
    <t>30</t>
  </si>
  <si>
    <t>460600021</t>
  </si>
  <si>
    <t>Vodorovné přemístění horniny jakékoliv třídy do 50 m</t>
  </si>
  <si>
    <t>za písek: 55*0,35*0.2=3,850 [A] 
za základ 0,324=0,324 [B] 
Celkem: A+B=4,174 [C]</t>
  </si>
  <si>
    <t>31</t>
  </si>
  <si>
    <t>460600031</t>
  </si>
  <si>
    <t>Příplatek k vodorovnému přemístění horniny za každých dalších 1000 m</t>
  </si>
  <si>
    <t>4,174*10=41,740 [A]</t>
  </si>
  <si>
    <t>32</t>
  </si>
  <si>
    <t>460600071-11.1</t>
  </si>
  <si>
    <t>Poplatek za skládku zeminy</t>
  </si>
  <si>
    <t>4,174*1.6=6,678 [A]</t>
  </si>
  <si>
    <t>33</t>
  </si>
  <si>
    <t>460620013</t>
  </si>
  <si>
    <t>Provizorní úprava terénu se zhutněním, v hornině tř 3</t>
  </si>
  <si>
    <t>55*0,35*2=38,500 [A]</t>
  </si>
  <si>
    <t>741</t>
  </si>
  <si>
    <t>Elektroinstalace - silnoproud</t>
  </si>
  <si>
    <t>210120102</t>
  </si>
  <si>
    <t>Montáž pojistkových patron nožových</t>
  </si>
  <si>
    <t>210191510</t>
  </si>
  <si>
    <t>Montáž skříní pojistkových plastových SPP 0/2</t>
  </si>
  <si>
    <t>34111076</t>
  </si>
  <si>
    <t>kabel silový s Cu jádrem 1kV 4x10mm2</t>
  </si>
  <si>
    <t>345713520-R1</t>
  </si>
  <si>
    <t>trubka elektroinstalační ohebná , HDPE+LDPE KF 09063</t>
  </si>
  <si>
    <t>354410730</t>
  </si>
  <si>
    <t>drát průměr 10 mm FeZn</t>
  </si>
  <si>
    <t>35,96=35,960 [A]</t>
  </si>
  <si>
    <t>354418850</t>
  </si>
  <si>
    <t>svorka spojovací SS pro lano D8-10 mm</t>
  </si>
  <si>
    <t>357117350-01</t>
  </si>
  <si>
    <t>skříň rpřípojková na sloup SP 100</t>
  </si>
  <si>
    <t>358252220</t>
  </si>
  <si>
    <t>pojistka nízkoztrátová PHN00 16A provedení normální</t>
  </si>
  <si>
    <t>35</t>
  </si>
  <si>
    <t>741110312-Rkp40</t>
  </si>
  <si>
    <t>Montáž trubka ochranná do krabic plastová tuhá D přes 40 do 90 mm uložená volně</t>
  </si>
  <si>
    <t>36</t>
  </si>
  <si>
    <t>741122222</t>
  </si>
  <si>
    <t>Montáž kabel Cu plný kulatý žíla 4x10 mm2 uložený volně (CYKY)</t>
  </si>
  <si>
    <t>37</t>
  </si>
  <si>
    <t>741410041</t>
  </si>
  <si>
    <t>Montáž vodič uzemňovací drát nebo lano D do 10 mm v městské zástavbě</t>
  </si>
  <si>
    <t>38</t>
  </si>
  <si>
    <t>741420021</t>
  </si>
  <si>
    <t>Montáž svorka hromosvodná se 2 šrouby</t>
  </si>
  <si>
    <t>39</t>
  </si>
  <si>
    <t>745904112</t>
  </si>
  <si>
    <t>Příplatek k montáži kabelů za zatažení vodiče a kabelu do 2,00 kg</t>
  </si>
  <si>
    <t>C-21-sloup</t>
  </si>
  <si>
    <t>Sloupy a svítidla</t>
  </si>
  <si>
    <t>210202016</t>
  </si>
  <si>
    <t>Montáž svítidel výbojkových průmyslových stropních závěsných parkových na sloupek</t>
  </si>
  <si>
    <t>210202016-M</t>
  </si>
  <si>
    <t>Demontáž svítidlo výbojkové průmyslové nebo venkovní na sloupek parkový</t>
  </si>
  <si>
    <t>210204002</t>
  </si>
  <si>
    <t>Montáž stožárů osvětlení parkových ocelových</t>
  </si>
  <si>
    <t>210204201</t>
  </si>
  <si>
    <t>Montáž elektrovýzbroje stožárů osvětlení 1 okruh</t>
  </si>
  <si>
    <t>210280712</t>
  </si>
  <si>
    <t>Měření intenzity osvětlení na pracovišti do 50 svítidel</t>
  </si>
  <si>
    <t>SOUBOR</t>
  </si>
  <si>
    <t>210950101-1</t>
  </si>
  <si>
    <t>Očíslování stožárů - správce VO</t>
  </si>
  <si>
    <t>316722-EKM 2035</t>
  </si>
  <si>
    <t>stožárová svorkovice IP 43 - 1xE27</t>
  </si>
  <si>
    <t>KS</t>
  </si>
  <si>
    <t>341110300</t>
  </si>
  <si>
    <t>kabel silový s Cu jádrem CYKY 3x1,5 mm2</t>
  </si>
  <si>
    <t>34523415</t>
  </si>
  <si>
    <t>vložka pojistková E27 normální 2410 6A</t>
  </si>
  <si>
    <t>348444550DTM-30</t>
  </si>
  <si>
    <t>svítidlo LED 35W, 5794 lm, 30000K, IK10, 100 000hod, standard kompatibilní, IP66</t>
  </si>
  <si>
    <t>34</t>
  </si>
  <si>
    <t>722-SB7</t>
  </si>
  <si>
    <t>Sadový stožár bezpaticovy SB7, oboust.zinkovaný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</si>
</sst>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25.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16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63.75">
      <c r="A17" t="s">
        <v>46</v>
      </c>
      <c r="E17" s="29" t="s">
        <v>51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52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52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25.5">
      <c r="A10" s="18" t="s">
        <v>38</v>
      </c>
      <c s="23" t="s">
        <v>22</v>
      </c>
      <c s="23" t="s">
        <v>53</v>
      </c>
      <c s="18" t="s">
        <v>54</v>
      </c>
      <c s="24" t="s">
        <v>55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56</v>
      </c>
      <c s="18" t="s">
        <v>54</v>
      </c>
      <c s="24" t="s">
        <v>57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12.75">
      <c r="A18" s="18" t="s">
        <v>38</v>
      </c>
      <c s="23" t="s">
        <v>15</v>
      </c>
      <c s="23" t="s">
        <v>58</v>
      </c>
      <c s="18" t="s">
        <v>54</v>
      </c>
      <c s="24" t="s">
        <v>59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60</v>
      </c>
      <c s="23" t="s">
        <v>61</v>
      </c>
      <c s="18" t="s">
        <v>54</v>
      </c>
      <c s="24" t="s">
        <v>62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12.75">
      <c r="A26" s="18" t="s">
        <v>38</v>
      </c>
      <c s="23" t="s">
        <v>63</v>
      </c>
      <c s="23" t="s">
        <v>64</v>
      </c>
      <c s="18" t="s">
        <v>54</v>
      </c>
      <c s="24" t="s">
        <v>65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0+O8+O17+O66+O71+O84+O109+O114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66</v>
      </c>
      <c s="32">
        <f>0+I8+I17+I66+I71+I84+I109+I114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66</v>
      </c>
      <c s="5"/>
      <c s="14" t="s">
        <v>67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68</v>
      </c>
      <c s="18" t="s">
        <v>22</v>
      </c>
      <c s="24" t="s">
        <v>69</v>
      </c>
      <c s="25" t="s">
        <v>70</v>
      </c>
      <c s="26">
        <v>92.78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71</v>
      </c>
    </row>
    <row r="11" spans="1:5" ht="51">
      <c r="A11" s="30" t="s">
        <v>45</v>
      </c>
      <c r="E11" s="31" t="s">
        <v>72</v>
      </c>
    </row>
    <row r="12" spans="1:5" ht="25.5">
      <c r="A12" t="s">
        <v>46</v>
      </c>
      <c r="E12" s="29" t="s">
        <v>73</v>
      </c>
    </row>
    <row r="13" spans="1:16" ht="12.75">
      <c r="A13" s="18" t="s">
        <v>38</v>
      </c>
      <c s="23" t="s">
        <v>16</v>
      </c>
      <c s="23" t="s">
        <v>68</v>
      </c>
      <c s="18" t="s">
        <v>16</v>
      </c>
      <c s="24" t="s">
        <v>69</v>
      </c>
      <c s="25" t="s">
        <v>70</v>
      </c>
      <c s="26">
        <v>3.726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74</v>
      </c>
    </row>
    <row r="15" spans="1:5" ht="12.75">
      <c r="A15" s="30" t="s">
        <v>45</v>
      </c>
      <c r="E15" s="31" t="s">
        <v>75</v>
      </c>
    </row>
    <row r="16" spans="1:5" ht="25.5">
      <c r="A16" t="s">
        <v>46</v>
      </c>
      <c r="E16" s="29" t="s">
        <v>73</v>
      </c>
    </row>
    <row r="17" spans="1:18" ht="12.75" customHeight="1">
      <c r="A17" s="5" t="s">
        <v>36</v>
      </c>
      <c s="5"/>
      <c s="35" t="s">
        <v>22</v>
      </c>
      <c s="5"/>
      <c s="21" t="s">
        <v>76</v>
      </c>
      <c s="5"/>
      <c s="5"/>
      <c s="5"/>
      <c s="36">
        <f>0+Q17</f>
      </c>
      <c r="O17">
        <f>0+R17</f>
      </c>
      <c r="Q17">
        <f>0+I18+I22+I26+I30+I34+I38+I42+I46+I50+I54+I58+I62</f>
      </c>
      <c>
        <f>0+O18+O22+O26+O30+O34+O38+O42+O46+O50+O54+O58+O62</f>
      </c>
    </row>
    <row r="18" spans="1:16" ht="12.75">
      <c r="A18" s="18" t="s">
        <v>38</v>
      </c>
      <c s="23" t="s">
        <v>15</v>
      </c>
      <c s="23" t="s">
        <v>77</v>
      </c>
      <c s="18" t="s">
        <v>40</v>
      </c>
      <c s="24" t="s">
        <v>78</v>
      </c>
      <c s="25" t="s">
        <v>79</v>
      </c>
      <c s="26">
        <v>1.62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80</v>
      </c>
    </row>
    <row r="21" spans="1:5" ht="63.75">
      <c r="A21" t="s">
        <v>46</v>
      </c>
      <c r="E21" s="29" t="s">
        <v>81</v>
      </c>
    </row>
    <row r="22" spans="1:16" ht="12.75">
      <c r="A22" s="18" t="s">
        <v>38</v>
      </c>
      <c s="23" t="s">
        <v>26</v>
      </c>
      <c s="23" t="s">
        <v>82</v>
      </c>
      <c s="18" t="s">
        <v>40</v>
      </c>
      <c s="24" t="s">
        <v>83</v>
      </c>
      <c s="25" t="s">
        <v>79</v>
      </c>
      <c s="26">
        <v>41.55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25.5">
      <c r="A23" s="28" t="s">
        <v>43</v>
      </c>
      <c r="E23" s="29" t="s">
        <v>84</v>
      </c>
    </row>
    <row r="24" spans="1:5" ht="38.25">
      <c r="A24" s="30" t="s">
        <v>45</v>
      </c>
      <c r="E24" s="31" t="s">
        <v>85</v>
      </c>
    </row>
    <row r="25" spans="1:5" ht="38.25">
      <c r="A25" t="s">
        <v>46</v>
      </c>
      <c r="E25" s="29" t="s">
        <v>86</v>
      </c>
    </row>
    <row r="26" spans="1:16" ht="12.75">
      <c r="A26" s="18" t="s">
        <v>38</v>
      </c>
      <c s="23" t="s">
        <v>30</v>
      </c>
      <c s="23" t="s">
        <v>87</v>
      </c>
      <c s="18" t="s">
        <v>40</v>
      </c>
      <c s="24" t="s">
        <v>88</v>
      </c>
      <c s="25" t="s">
        <v>79</v>
      </c>
      <c s="26">
        <v>20.35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25.5">
      <c r="A28" s="30" t="s">
        <v>45</v>
      </c>
      <c r="E28" s="31" t="s">
        <v>89</v>
      </c>
    </row>
    <row r="29" spans="1:5" ht="369.75">
      <c r="A29" t="s">
        <v>46</v>
      </c>
      <c r="E29" s="29" t="s">
        <v>90</v>
      </c>
    </row>
    <row r="30" spans="1:16" ht="12.75">
      <c r="A30" s="18" t="s">
        <v>38</v>
      </c>
      <c s="23" t="s">
        <v>91</v>
      </c>
      <c s="23" t="s">
        <v>92</v>
      </c>
      <c s="18" t="s">
        <v>40</v>
      </c>
      <c s="24" t="s">
        <v>93</v>
      </c>
      <c s="25" t="s">
        <v>79</v>
      </c>
      <c s="26">
        <v>26.04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51">
      <c r="A32" s="30" t="s">
        <v>45</v>
      </c>
      <c r="E32" s="31" t="s">
        <v>94</v>
      </c>
    </row>
    <row r="33" spans="1:5" ht="318.75">
      <c r="A33" t="s">
        <v>46</v>
      </c>
      <c r="E33" s="29" t="s">
        <v>95</v>
      </c>
    </row>
    <row r="34" spans="1:16" ht="12.75">
      <c r="A34" s="18" t="s">
        <v>38</v>
      </c>
      <c s="23" t="s">
        <v>96</v>
      </c>
      <c s="23" t="s">
        <v>97</v>
      </c>
      <c s="18" t="s">
        <v>40</v>
      </c>
      <c s="24" t="s">
        <v>98</v>
      </c>
      <c s="25" t="s">
        <v>79</v>
      </c>
      <c s="26">
        <v>48.99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51">
      <c r="A36" s="30" t="s">
        <v>45</v>
      </c>
      <c r="E36" s="31" t="s">
        <v>99</v>
      </c>
    </row>
    <row r="37" spans="1:5" ht="191.25">
      <c r="A37" t="s">
        <v>46</v>
      </c>
      <c r="E37" s="29" t="s">
        <v>100</v>
      </c>
    </row>
    <row r="38" spans="1:16" ht="12.75">
      <c r="A38" s="18" t="s">
        <v>38</v>
      </c>
      <c s="23" t="s">
        <v>33</v>
      </c>
      <c s="23" t="s">
        <v>101</v>
      </c>
      <c s="18" t="s">
        <v>40</v>
      </c>
      <c s="24" t="s">
        <v>102</v>
      </c>
      <c s="25" t="s">
        <v>79</v>
      </c>
      <c s="26">
        <v>80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25.5">
      <c r="A40" s="30" t="s">
        <v>45</v>
      </c>
      <c r="E40" s="31" t="s">
        <v>103</v>
      </c>
    </row>
    <row r="41" spans="1:5" ht="280.5">
      <c r="A41" t="s">
        <v>46</v>
      </c>
      <c r="E41" s="29" t="s">
        <v>104</v>
      </c>
    </row>
    <row r="42" spans="1:16" ht="12.75">
      <c r="A42" s="18" t="s">
        <v>38</v>
      </c>
      <c s="23" t="s">
        <v>35</v>
      </c>
      <c s="23" t="s">
        <v>105</v>
      </c>
      <c s="18" t="s">
        <v>40</v>
      </c>
      <c s="24" t="s">
        <v>106</v>
      </c>
      <c s="25" t="s">
        <v>79</v>
      </c>
      <c s="26">
        <v>7.44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51">
      <c r="A44" s="30" t="s">
        <v>45</v>
      </c>
      <c r="E44" s="31" t="s">
        <v>107</v>
      </c>
    </row>
    <row r="45" spans="1:5" ht="229.5">
      <c r="A45" t="s">
        <v>46</v>
      </c>
      <c r="E45" s="29" t="s">
        <v>108</v>
      </c>
    </row>
    <row r="46" spans="1:16" ht="12.75">
      <c r="A46" s="18" t="s">
        <v>38</v>
      </c>
      <c s="23" t="s">
        <v>109</v>
      </c>
      <c s="23" t="s">
        <v>110</v>
      </c>
      <c s="18" t="s">
        <v>40</v>
      </c>
      <c s="24" t="s">
        <v>111</v>
      </c>
      <c s="25" t="s">
        <v>79</v>
      </c>
      <c s="26">
        <v>43.2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112</v>
      </c>
    </row>
    <row r="49" spans="1:5" ht="293.25">
      <c r="A49" t="s">
        <v>46</v>
      </c>
      <c r="E49" s="29" t="s">
        <v>113</v>
      </c>
    </row>
    <row r="50" spans="1:16" ht="12.75">
      <c r="A50" s="18" t="s">
        <v>38</v>
      </c>
      <c s="23" t="s">
        <v>114</v>
      </c>
      <c s="23" t="s">
        <v>115</v>
      </c>
      <c s="18" t="s">
        <v>40</v>
      </c>
      <c s="24" t="s">
        <v>116</v>
      </c>
      <c s="25" t="s">
        <v>117</v>
      </c>
      <c s="26">
        <v>233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40</v>
      </c>
    </row>
    <row r="52" spans="1:5" ht="12.75">
      <c r="A52" s="30" t="s">
        <v>45</v>
      </c>
      <c r="E52" s="31" t="s">
        <v>118</v>
      </c>
    </row>
    <row r="53" spans="1:5" ht="25.5">
      <c r="A53" t="s">
        <v>46</v>
      </c>
      <c r="E53" s="29" t="s">
        <v>119</v>
      </c>
    </row>
    <row r="54" spans="1:16" ht="12.75">
      <c r="A54" s="18" t="s">
        <v>38</v>
      </c>
      <c s="23" t="s">
        <v>120</v>
      </c>
      <c s="23" t="s">
        <v>121</v>
      </c>
      <c s="18" t="s">
        <v>40</v>
      </c>
      <c s="24" t="s">
        <v>122</v>
      </c>
      <c s="25" t="s">
        <v>117</v>
      </c>
      <c s="26">
        <v>50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40</v>
      </c>
    </row>
    <row r="56" spans="1:5" ht="12.75">
      <c r="A56" s="30" t="s">
        <v>45</v>
      </c>
      <c r="E56" s="31" t="s">
        <v>123</v>
      </c>
    </row>
    <row r="57" spans="1:5" ht="38.25">
      <c r="A57" t="s">
        <v>46</v>
      </c>
      <c r="E57" s="29" t="s">
        <v>124</v>
      </c>
    </row>
    <row r="58" spans="1:16" ht="12.75">
      <c r="A58" s="18" t="s">
        <v>38</v>
      </c>
      <c s="23" t="s">
        <v>60</v>
      </c>
      <c s="23" t="s">
        <v>125</v>
      </c>
      <c s="18" t="s">
        <v>40</v>
      </c>
      <c s="24" t="s">
        <v>126</v>
      </c>
      <c s="25" t="s">
        <v>117</v>
      </c>
      <c s="26">
        <v>50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40</v>
      </c>
    </row>
    <row r="60" spans="1:5" ht="12.75">
      <c r="A60" s="30" t="s">
        <v>45</v>
      </c>
      <c r="E60" s="31" t="s">
        <v>123</v>
      </c>
    </row>
    <row r="61" spans="1:5" ht="25.5">
      <c r="A61" t="s">
        <v>46</v>
      </c>
      <c r="E61" s="29" t="s">
        <v>127</v>
      </c>
    </row>
    <row r="62" spans="1:16" ht="12.75">
      <c r="A62" s="18" t="s">
        <v>38</v>
      </c>
      <c s="23" t="s">
        <v>128</v>
      </c>
      <c s="23" t="s">
        <v>129</v>
      </c>
      <c s="18" t="s">
        <v>40</v>
      </c>
      <c s="24" t="s">
        <v>130</v>
      </c>
      <c s="25" t="s">
        <v>79</v>
      </c>
      <c s="26">
        <v>7.44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131</v>
      </c>
    </row>
    <row r="64" spans="1:5" ht="12.75">
      <c r="A64" s="30" t="s">
        <v>45</v>
      </c>
      <c r="E64" s="31" t="s">
        <v>132</v>
      </c>
    </row>
    <row r="65" spans="1:5" ht="318.75">
      <c r="A65" t="s">
        <v>46</v>
      </c>
      <c r="E65" s="29" t="s">
        <v>95</v>
      </c>
    </row>
    <row r="66" spans="1:18" ht="12.75" customHeight="1">
      <c r="A66" s="5" t="s">
        <v>36</v>
      </c>
      <c s="5"/>
      <c s="35" t="s">
        <v>16</v>
      </c>
      <c s="5"/>
      <c s="21" t="s">
        <v>133</v>
      </c>
      <c s="5"/>
      <c s="5"/>
      <c s="5"/>
      <c s="36">
        <f>0+Q66</f>
      </c>
      <c r="O66">
        <f>0+R66</f>
      </c>
      <c r="Q66">
        <f>0+I67</f>
      </c>
      <c>
        <f>0+O67</f>
      </c>
    </row>
    <row r="67" spans="1:16" ht="25.5">
      <c r="A67" s="18" t="s">
        <v>38</v>
      </c>
      <c s="23" t="s">
        <v>63</v>
      </c>
      <c s="23" t="s">
        <v>134</v>
      </c>
      <c s="18" t="s">
        <v>40</v>
      </c>
      <c s="24" t="s">
        <v>135</v>
      </c>
      <c s="25" t="s">
        <v>136</v>
      </c>
      <c s="26">
        <v>6</v>
      </c>
      <c s="27">
        <v>0</v>
      </c>
      <c s="27">
        <f>ROUND(ROUND(H67,2)*ROUND(G67,3),2)</f>
      </c>
      <c r="O67">
        <f>(I67*21)/100</f>
      </c>
      <c t="s">
        <v>16</v>
      </c>
    </row>
    <row r="68" spans="1:5" ht="12.75">
      <c r="A68" s="28" t="s">
        <v>43</v>
      </c>
      <c r="E68" s="29" t="s">
        <v>40</v>
      </c>
    </row>
    <row r="69" spans="1:5" ht="25.5">
      <c r="A69" s="30" t="s">
        <v>45</v>
      </c>
      <c r="E69" s="31" t="s">
        <v>137</v>
      </c>
    </row>
    <row r="70" spans="1:5" ht="63.75">
      <c r="A70" t="s">
        <v>46</v>
      </c>
      <c r="E70" s="29" t="s">
        <v>138</v>
      </c>
    </row>
    <row r="71" spans="1:18" ht="12.75" customHeight="1">
      <c r="A71" s="5" t="s">
        <v>36</v>
      </c>
      <c s="5"/>
      <c s="35" t="s">
        <v>26</v>
      </c>
      <c s="5"/>
      <c s="21" t="s">
        <v>139</v>
      </c>
      <c s="5"/>
      <c s="5"/>
      <c s="5"/>
      <c s="36">
        <f>0+Q71</f>
      </c>
      <c r="O71">
        <f>0+R71</f>
      </c>
      <c r="Q71">
        <f>0+I72+I76+I80</f>
      </c>
      <c>
        <f>0+O72+O76+O80</f>
      </c>
    </row>
    <row r="72" spans="1:16" ht="12.75">
      <c r="A72" s="18" t="s">
        <v>38</v>
      </c>
      <c s="23" t="s">
        <v>140</v>
      </c>
      <c s="23" t="s">
        <v>141</v>
      </c>
      <c s="18" t="s">
        <v>40</v>
      </c>
      <c s="24" t="s">
        <v>142</v>
      </c>
      <c s="25" t="s">
        <v>79</v>
      </c>
      <c s="26">
        <v>4.84</v>
      </c>
      <c s="27">
        <v>0</v>
      </c>
      <c s="27">
        <f>ROUND(ROUND(H72,2)*ROUND(G72,3),2)</f>
      </c>
      <c r="O72">
        <f>(I72*21)/100</f>
      </c>
      <c t="s">
        <v>16</v>
      </c>
    </row>
    <row r="73" spans="1:5" ht="12.75">
      <c r="A73" s="28" t="s">
        <v>43</v>
      </c>
      <c r="E73" s="29" t="s">
        <v>40</v>
      </c>
    </row>
    <row r="74" spans="1:5" ht="25.5">
      <c r="A74" s="30" t="s">
        <v>45</v>
      </c>
      <c r="E74" s="31" t="s">
        <v>143</v>
      </c>
    </row>
    <row r="75" spans="1:5" ht="369.75">
      <c r="A75" t="s">
        <v>46</v>
      </c>
      <c r="E75" s="29" t="s">
        <v>144</v>
      </c>
    </row>
    <row r="76" spans="1:16" ht="12.75">
      <c r="A76" s="18" t="s">
        <v>38</v>
      </c>
      <c s="23" t="s">
        <v>145</v>
      </c>
      <c s="23" t="s">
        <v>146</v>
      </c>
      <c s="18" t="s">
        <v>40</v>
      </c>
      <c s="24" t="s">
        <v>147</v>
      </c>
      <c s="25" t="s">
        <v>70</v>
      </c>
      <c s="26">
        <v>0.128</v>
      </c>
      <c s="27">
        <v>0</v>
      </c>
      <c s="27">
        <f>ROUND(ROUND(H76,2)*ROUND(G76,3),2)</f>
      </c>
      <c r="O76">
        <f>(I76*21)/100</f>
      </c>
      <c t="s">
        <v>16</v>
      </c>
    </row>
    <row r="77" spans="1:5" ht="12.75">
      <c r="A77" s="28" t="s">
        <v>43</v>
      </c>
      <c r="E77" s="29" t="s">
        <v>40</v>
      </c>
    </row>
    <row r="78" spans="1:5" ht="25.5">
      <c r="A78" s="30" t="s">
        <v>45</v>
      </c>
      <c r="E78" s="31" t="s">
        <v>148</v>
      </c>
    </row>
    <row r="79" spans="1:5" ht="178.5">
      <c r="A79" t="s">
        <v>46</v>
      </c>
      <c r="E79" s="29" t="s">
        <v>149</v>
      </c>
    </row>
    <row r="80" spans="1:16" ht="12.75">
      <c r="A80" s="18" t="s">
        <v>38</v>
      </c>
      <c s="23" t="s">
        <v>150</v>
      </c>
      <c s="23" t="s">
        <v>151</v>
      </c>
      <c s="18" t="s">
        <v>40</v>
      </c>
      <c s="24" t="s">
        <v>152</v>
      </c>
      <c s="25" t="s">
        <v>79</v>
      </c>
      <c s="26">
        <v>7.2</v>
      </c>
      <c s="27">
        <v>0</v>
      </c>
      <c s="27">
        <f>ROUND(ROUND(H80,2)*ROUND(G80,3),2)</f>
      </c>
      <c r="O80">
        <f>(I80*21)/100</f>
      </c>
      <c t="s">
        <v>16</v>
      </c>
    </row>
    <row r="81" spans="1:5" ht="12.75">
      <c r="A81" s="28" t="s">
        <v>43</v>
      </c>
      <c r="E81" s="29" t="s">
        <v>40</v>
      </c>
    </row>
    <row r="82" spans="1:5" ht="25.5">
      <c r="A82" s="30" t="s">
        <v>45</v>
      </c>
      <c r="E82" s="31" t="s">
        <v>153</v>
      </c>
    </row>
    <row r="83" spans="1:5" ht="38.25">
      <c r="A83" t="s">
        <v>46</v>
      </c>
      <c r="E83" s="29" t="s">
        <v>154</v>
      </c>
    </row>
    <row r="84" spans="1:18" ht="12.75" customHeight="1">
      <c r="A84" s="5" t="s">
        <v>36</v>
      </c>
      <c s="5"/>
      <c s="35" t="s">
        <v>28</v>
      </c>
      <c s="5"/>
      <c s="21" t="s">
        <v>155</v>
      </c>
      <c s="5"/>
      <c s="5"/>
      <c s="5"/>
      <c s="36">
        <f>0+Q84</f>
      </c>
      <c r="O84">
        <f>0+R84</f>
      </c>
      <c r="Q84">
        <f>0+I85+I89+I93+I97+I101+I105</f>
      </c>
      <c>
        <f>0+O85+O89+O93+O97+O101+O105</f>
      </c>
    </row>
    <row r="85" spans="1:16" ht="12.75">
      <c r="A85" s="18" t="s">
        <v>38</v>
      </c>
      <c s="23" t="s">
        <v>156</v>
      </c>
      <c s="23" t="s">
        <v>157</v>
      </c>
      <c s="18" t="s">
        <v>40</v>
      </c>
      <c s="24" t="s">
        <v>158</v>
      </c>
      <c s="25" t="s">
        <v>117</v>
      </c>
      <c s="26">
        <v>237</v>
      </c>
      <c s="27">
        <v>0</v>
      </c>
      <c s="27">
        <f>ROUND(ROUND(H85,2)*ROUND(G85,3),2)</f>
      </c>
      <c r="O85">
        <f>(I85*21)/100</f>
      </c>
      <c t="s">
        <v>16</v>
      </c>
    </row>
    <row r="86" spans="1:5" ht="12.75">
      <c r="A86" s="28" t="s">
        <v>43</v>
      </c>
      <c r="E86" s="29" t="s">
        <v>40</v>
      </c>
    </row>
    <row r="87" spans="1:5" ht="12.75">
      <c r="A87" s="30" t="s">
        <v>45</v>
      </c>
      <c r="E87" s="31" t="s">
        <v>159</v>
      </c>
    </row>
    <row r="88" spans="1:5" ht="51">
      <c r="A88" t="s">
        <v>46</v>
      </c>
      <c r="E88" s="29" t="s">
        <v>160</v>
      </c>
    </row>
    <row r="89" spans="1:16" ht="12.75">
      <c r="A89" s="18" t="s">
        <v>38</v>
      </c>
      <c s="23" t="s">
        <v>161</v>
      </c>
      <c s="23" t="s">
        <v>162</v>
      </c>
      <c s="18" t="s">
        <v>40</v>
      </c>
      <c s="24" t="s">
        <v>163</v>
      </c>
      <c s="25" t="s">
        <v>117</v>
      </c>
      <c s="26">
        <v>13</v>
      </c>
      <c s="27">
        <v>0</v>
      </c>
      <c s="27">
        <f>ROUND(ROUND(H89,2)*ROUND(G89,3),2)</f>
      </c>
      <c r="O89">
        <f>(I89*21)/100</f>
      </c>
      <c t="s">
        <v>16</v>
      </c>
    </row>
    <row r="90" spans="1:5" ht="12.75">
      <c r="A90" s="28" t="s">
        <v>43</v>
      </c>
      <c r="E90" s="29" t="s">
        <v>40</v>
      </c>
    </row>
    <row r="91" spans="1:5" ht="12.75">
      <c r="A91" s="30" t="s">
        <v>45</v>
      </c>
      <c r="E91" s="31" t="s">
        <v>164</v>
      </c>
    </row>
    <row r="92" spans="1:5" ht="51">
      <c r="A92" t="s">
        <v>46</v>
      </c>
      <c r="E92" s="29" t="s">
        <v>160</v>
      </c>
    </row>
    <row r="93" spans="1:16" ht="12.75">
      <c r="A93" s="18" t="s">
        <v>38</v>
      </c>
      <c s="23" t="s">
        <v>165</v>
      </c>
      <c s="23" t="s">
        <v>166</v>
      </c>
      <c s="18" t="s">
        <v>40</v>
      </c>
      <c s="24" t="s">
        <v>167</v>
      </c>
      <c s="25" t="s">
        <v>117</v>
      </c>
      <c s="26">
        <v>9</v>
      </c>
      <c s="27">
        <v>0</v>
      </c>
      <c s="27">
        <f>ROUND(ROUND(H93,2)*ROUND(G93,3),2)</f>
      </c>
      <c r="O93">
        <f>(I93*21)/100</f>
      </c>
      <c t="s">
        <v>16</v>
      </c>
    </row>
    <row r="94" spans="1:5" ht="12.75">
      <c r="A94" s="28" t="s">
        <v>43</v>
      </c>
      <c r="E94" s="29" t="s">
        <v>40</v>
      </c>
    </row>
    <row r="95" spans="1:5" ht="12.75">
      <c r="A95" s="30" t="s">
        <v>45</v>
      </c>
      <c r="E95" s="31" t="s">
        <v>168</v>
      </c>
    </row>
    <row r="96" spans="1:5" ht="38.25">
      <c r="A96" t="s">
        <v>46</v>
      </c>
      <c r="E96" s="29" t="s">
        <v>169</v>
      </c>
    </row>
    <row r="97" spans="1:16" ht="12.75">
      <c r="A97" s="18" t="s">
        <v>38</v>
      </c>
      <c s="23" t="s">
        <v>170</v>
      </c>
      <c s="23" t="s">
        <v>171</v>
      </c>
      <c s="18" t="s">
        <v>40</v>
      </c>
      <c s="24" t="s">
        <v>172</v>
      </c>
      <c s="25" t="s">
        <v>117</v>
      </c>
      <c s="26">
        <v>219.2</v>
      </c>
      <c s="27">
        <v>0</v>
      </c>
      <c s="27">
        <f>ROUND(ROUND(H97,2)*ROUND(G97,3),2)</f>
      </c>
      <c r="O97">
        <f>(I97*21)/100</f>
      </c>
      <c t="s">
        <v>16</v>
      </c>
    </row>
    <row r="98" spans="1:5" ht="12.75">
      <c r="A98" s="28" t="s">
        <v>43</v>
      </c>
      <c r="E98" s="29" t="s">
        <v>40</v>
      </c>
    </row>
    <row r="99" spans="1:5" ht="12.75">
      <c r="A99" s="30" t="s">
        <v>45</v>
      </c>
      <c r="E99" s="31" t="s">
        <v>173</v>
      </c>
    </row>
    <row r="100" spans="1:5" ht="153">
      <c r="A100" t="s">
        <v>46</v>
      </c>
      <c r="E100" s="29" t="s">
        <v>174</v>
      </c>
    </row>
    <row r="101" spans="1:16" ht="12.75">
      <c r="A101" s="18" t="s">
        <v>38</v>
      </c>
      <c s="23" t="s">
        <v>175</v>
      </c>
      <c s="23" t="s">
        <v>176</v>
      </c>
      <c s="18" t="s">
        <v>40</v>
      </c>
      <c s="24" t="s">
        <v>177</v>
      </c>
      <c s="25" t="s">
        <v>117</v>
      </c>
      <c s="26">
        <v>8</v>
      </c>
      <c s="27">
        <v>0</v>
      </c>
      <c s="27">
        <f>ROUND(ROUND(H101,2)*ROUND(G101,3),2)</f>
      </c>
      <c r="O101">
        <f>(I101*21)/100</f>
      </c>
      <c t="s">
        <v>16</v>
      </c>
    </row>
    <row r="102" spans="1:5" ht="12.75">
      <c r="A102" s="28" t="s">
        <v>43</v>
      </c>
      <c r="E102" s="29" t="s">
        <v>40</v>
      </c>
    </row>
    <row r="103" spans="1:5" ht="12.75">
      <c r="A103" s="30" t="s">
        <v>45</v>
      </c>
      <c r="E103" s="31" t="s">
        <v>178</v>
      </c>
    </row>
    <row r="104" spans="1:5" ht="153">
      <c r="A104" t="s">
        <v>46</v>
      </c>
      <c r="E104" s="29" t="s">
        <v>174</v>
      </c>
    </row>
    <row r="105" spans="1:16" ht="25.5">
      <c r="A105" s="18" t="s">
        <v>38</v>
      </c>
      <c s="23" t="s">
        <v>179</v>
      </c>
      <c s="23" t="s">
        <v>180</v>
      </c>
      <c s="18" t="s">
        <v>40</v>
      </c>
      <c s="24" t="s">
        <v>181</v>
      </c>
      <c s="25" t="s">
        <v>117</v>
      </c>
      <c s="26">
        <v>4.8</v>
      </c>
      <c s="27">
        <v>0</v>
      </c>
      <c s="27">
        <f>ROUND(ROUND(H105,2)*ROUND(G105,3),2)</f>
      </c>
      <c r="O105">
        <f>(I105*21)/100</f>
      </c>
      <c t="s">
        <v>16</v>
      </c>
    </row>
    <row r="106" spans="1:5" ht="12.75">
      <c r="A106" s="28" t="s">
        <v>43</v>
      </c>
      <c r="E106" s="29" t="s">
        <v>40</v>
      </c>
    </row>
    <row r="107" spans="1:5" ht="12.75">
      <c r="A107" s="30" t="s">
        <v>45</v>
      </c>
      <c r="E107" s="31" t="s">
        <v>182</v>
      </c>
    </row>
    <row r="108" spans="1:5" ht="153">
      <c r="A108" t="s">
        <v>46</v>
      </c>
      <c r="E108" s="29" t="s">
        <v>174</v>
      </c>
    </row>
    <row r="109" spans="1:18" ht="12.75" customHeight="1">
      <c r="A109" s="5" t="s">
        <v>36</v>
      </c>
      <c s="5"/>
      <c s="35" t="s">
        <v>96</v>
      </c>
      <c s="5"/>
      <c s="21" t="s">
        <v>183</v>
      </c>
      <c s="5"/>
      <c s="5"/>
      <c s="5"/>
      <c s="36">
        <f>0+Q109</f>
      </c>
      <c r="O109">
        <f>0+R109</f>
      </c>
      <c r="Q109">
        <f>0+I110</f>
      </c>
      <c>
        <f>0+O110</f>
      </c>
    </row>
    <row r="110" spans="1:16" ht="12.75">
      <c r="A110" s="18" t="s">
        <v>38</v>
      </c>
      <c s="23" t="s">
        <v>184</v>
      </c>
      <c s="23" t="s">
        <v>185</v>
      </c>
      <c s="18" t="s">
        <v>40</v>
      </c>
      <c s="24" t="s">
        <v>186</v>
      </c>
      <c s="25" t="s">
        <v>136</v>
      </c>
      <c s="26">
        <v>60</v>
      </c>
      <c s="27">
        <v>0</v>
      </c>
      <c s="27">
        <f>ROUND(ROUND(H110,2)*ROUND(G110,3),2)</f>
      </c>
      <c r="O110">
        <f>(I110*21)/100</f>
      </c>
      <c t="s">
        <v>16</v>
      </c>
    </row>
    <row r="111" spans="1:5" ht="12.75">
      <c r="A111" s="28" t="s">
        <v>43</v>
      </c>
      <c r="E111" s="29" t="s">
        <v>40</v>
      </c>
    </row>
    <row r="112" spans="1:5" ht="12.75">
      <c r="A112" s="30" t="s">
        <v>45</v>
      </c>
      <c r="E112" s="31" t="s">
        <v>187</v>
      </c>
    </row>
    <row r="113" spans="1:5" ht="255">
      <c r="A113" t="s">
        <v>46</v>
      </c>
      <c r="E113" s="29" t="s">
        <v>188</v>
      </c>
    </row>
    <row r="114" spans="1:18" ht="12.75" customHeight="1">
      <c r="A114" s="5" t="s">
        <v>36</v>
      </c>
      <c s="5"/>
      <c s="35" t="s">
        <v>33</v>
      </c>
      <c s="5"/>
      <c s="21" t="s">
        <v>189</v>
      </c>
      <c s="5"/>
      <c s="5"/>
      <c s="5"/>
      <c s="36">
        <f>0+Q114</f>
      </c>
      <c r="O114">
        <f>0+R114</f>
      </c>
      <c r="Q114">
        <f>0+I115+I119+I123</f>
      </c>
      <c>
        <f>0+O115+O119+O123</f>
      </c>
    </row>
    <row r="115" spans="1:16" ht="12.75">
      <c r="A115" s="18" t="s">
        <v>38</v>
      </c>
      <c s="23" t="s">
        <v>190</v>
      </c>
      <c s="23" t="s">
        <v>191</v>
      </c>
      <c s="18" t="s">
        <v>40</v>
      </c>
      <c s="24" t="s">
        <v>192</v>
      </c>
      <c s="25" t="s">
        <v>136</v>
      </c>
      <c s="26">
        <v>121</v>
      </c>
      <c s="27">
        <v>0</v>
      </c>
      <c s="27">
        <f>ROUND(ROUND(H115,2)*ROUND(G115,3),2)</f>
      </c>
      <c r="O115">
        <f>(I115*21)/100</f>
      </c>
      <c t="s">
        <v>16</v>
      </c>
    </row>
    <row r="116" spans="1:5" ht="12.75">
      <c r="A116" s="28" t="s">
        <v>43</v>
      </c>
      <c r="E116" s="29" t="s">
        <v>40</v>
      </c>
    </row>
    <row r="117" spans="1:5" ht="12.75">
      <c r="A117" s="30" t="s">
        <v>45</v>
      </c>
      <c r="E117" s="31" t="s">
        <v>193</v>
      </c>
    </row>
    <row r="118" spans="1:5" ht="51">
      <c r="A118" t="s">
        <v>46</v>
      </c>
      <c r="E118" s="29" t="s">
        <v>194</v>
      </c>
    </row>
    <row r="119" spans="1:16" ht="12.75">
      <c r="A119" s="18" t="s">
        <v>38</v>
      </c>
      <c s="23" t="s">
        <v>195</v>
      </c>
      <c s="23" t="s">
        <v>196</v>
      </c>
      <c s="18" t="s">
        <v>40</v>
      </c>
      <c s="24" t="s">
        <v>197</v>
      </c>
      <c s="25" t="s">
        <v>136</v>
      </c>
      <c s="26">
        <v>108</v>
      </c>
      <c s="27">
        <v>0</v>
      </c>
      <c s="27">
        <f>ROUND(ROUND(H119,2)*ROUND(G119,3),2)</f>
      </c>
      <c r="O119">
        <f>(I119*21)/100</f>
      </c>
      <c t="s">
        <v>16</v>
      </c>
    </row>
    <row r="120" spans="1:5" ht="12.75">
      <c r="A120" s="28" t="s">
        <v>43</v>
      </c>
      <c r="E120" s="29" t="s">
        <v>40</v>
      </c>
    </row>
    <row r="121" spans="1:5" ht="12.75">
      <c r="A121" s="30" t="s">
        <v>45</v>
      </c>
      <c r="E121" s="31" t="s">
        <v>198</v>
      </c>
    </row>
    <row r="122" spans="1:5" ht="51">
      <c r="A122" t="s">
        <v>46</v>
      </c>
      <c r="E122" s="29" t="s">
        <v>194</v>
      </c>
    </row>
    <row r="123" spans="1:16" ht="12.75">
      <c r="A123" s="18" t="s">
        <v>38</v>
      </c>
      <c s="23" t="s">
        <v>199</v>
      </c>
      <c s="23" t="s">
        <v>200</v>
      </c>
      <c s="18" t="s">
        <v>40</v>
      </c>
      <c s="24" t="s">
        <v>201</v>
      </c>
      <c s="25" t="s">
        <v>202</v>
      </c>
      <c s="26">
        <v>550.548</v>
      </c>
      <c s="27">
        <v>0</v>
      </c>
      <c s="27">
        <f>ROUND(ROUND(H123,2)*ROUND(G123,3),2)</f>
      </c>
      <c r="O123">
        <f>(I123*21)/100</f>
      </c>
      <c t="s">
        <v>16</v>
      </c>
    </row>
    <row r="124" spans="1:5" ht="12.75">
      <c r="A124" s="28" t="s">
        <v>43</v>
      </c>
      <c r="E124" s="29" t="s">
        <v>40</v>
      </c>
    </row>
    <row r="125" spans="1:5" ht="25.5">
      <c r="A125" s="30" t="s">
        <v>45</v>
      </c>
      <c r="E125" s="31" t="s">
        <v>203</v>
      </c>
    </row>
    <row r="126" spans="1:5" ht="357">
      <c r="A126" t="s">
        <v>46</v>
      </c>
      <c r="E126" s="29" t="s">
        <v>204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0+O8+O69+O122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205</v>
      </c>
      <c s="32">
        <f>0+I8+I69+I122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205</v>
      </c>
      <c s="5"/>
      <c s="14" t="s">
        <v>206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207</v>
      </c>
      <c s="19"/>
      <c s="21" t="s">
        <v>208</v>
      </c>
      <c s="19"/>
      <c s="19"/>
      <c s="19"/>
      <c s="22">
        <f>0+Q8</f>
      </c>
      <c r="O8">
        <f>0+R8</f>
      </c>
      <c r="Q8">
        <f>0+I9+I13+I17+I21+I25+I29+I33+I37+I41+I45+I49+I53+I57+I61+I65</f>
      </c>
      <c>
        <f>0+O9+O13+O17+O21+O25+O29+O33+O37+O41+O45+O49+O53+O57+O61+O65</f>
      </c>
    </row>
    <row r="9" spans="1:16" ht="12.75">
      <c r="A9" s="18" t="s">
        <v>38</v>
      </c>
      <c s="23" t="s">
        <v>156</v>
      </c>
      <c s="23" t="s">
        <v>209</v>
      </c>
      <c s="18" t="s">
        <v>40</v>
      </c>
      <c s="24" t="s">
        <v>210</v>
      </c>
      <c s="25" t="s">
        <v>211</v>
      </c>
      <c s="26">
        <v>0.55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40</v>
      </c>
    </row>
    <row r="11" spans="1:5" ht="12.75">
      <c r="A11" s="30" t="s">
        <v>45</v>
      </c>
      <c r="E11" s="31" t="s">
        <v>40</v>
      </c>
    </row>
    <row r="12" spans="1:5" ht="12.75">
      <c r="A12" t="s">
        <v>46</v>
      </c>
      <c r="E12" s="29" t="s">
        <v>40</v>
      </c>
    </row>
    <row r="13" spans="1:16" ht="12.75">
      <c r="A13" s="18" t="s">
        <v>38</v>
      </c>
      <c s="23" t="s">
        <v>161</v>
      </c>
      <c s="23" t="s">
        <v>212</v>
      </c>
      <c s="18" t="s">
        <v>40</v>
      </c>
      <c s="24" t="s">
        <v>213</v>
      </c>
      <c s="25" t="s">
        <v>211</v>
      </c>
      <c s="26">
        <v>0.55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40</v>
      </c>
    </row>
    <row r="15" spans="1:5" ht="12.75">
      <c r="A15" s="30" t="s">
        <v>45</v>
      </c>
      <c r="E15" s="31" t="s">
        <v>40</v>
      </c>
    </row>
    <row r="16" spans="1:5" ht="12.75">
      <c r="A16" t="s">
        <v>46</v>
      </c>
      <c r="E16" s="29" t="s">
        <v>40</v>
      </c>
    </row>
    <row r="17" spans="1:16" ht="12.75">
      <c r="A17" s="18" t="s">
        <v>38</v>
      </c>
      <c s="23" t="s">
        <v>165</v>
      </c>
      <c s="23" t="s">
        <v>214</v>
      </c>
      <c s="18" t="s">
        <v>40</v>
      </c>
      <c s="24" t="s">
        <v>215</v>
      </c>
      <c s="25" t="s">
        <v>216</v>
      </c>
      <c s="26">
        <v>1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40</v>
      </c>
    </row>
    <row r="19" spans="1:5" ht="12.75">
      <c r="A19" s="30" t="s">
        <v>45</v>
      </c>
      <c r="E19" s="31" t="s">
        <v>40</v>
      </c>
    </row>
    <row r="20" spans="1:5" ht="12.75">
      <c r="A20" t="s">
        <v>46</v>
      </c>
      <c r="E20" s="29" t="s">
        <v>40</v>
      </c>
    </row>
    <row r="21" spans="1:16" ht="12.75">
      <c r="A21" s="18" t="s">
        <v>38</v>
      </c>
      <c s="23" t="s">
        <v>170</v>
      </c>
      <c s="23" t="s">
        <v>217</v>
      </c>
      <c s="18" t="s">
        <v>40</v>
      </c>
      <c s="24" t="s">
        <v>218</v>
      </c>
      <c s="25" t="s">
        <v>79</v>
      </c>
      <c s="26">
        <v>0.324</v>
      </c>
      <c s="27">
        <v>0</v>
      </c>
      <c s="27">
        <f>ROUND(ROUND(H21,2)*ROUND(G21,3),2)</f>
      </c>
      <c r="O21">
        <f>(I21*21)/100</f>
      </c>
      <c t="s">
        <v>16</v>
      </c>
    </row>
    <row r="22" spans="1:5" ht="12.75">
      <c r="A22" s="28" t="s">
        <v>43</v>
      </c>
      <c r="E22" s="29" t="s">
        <v>40</v>
      </c>
    </row>
    <row r="23" spans="1:5" ht="12.75">
      <c r="A23" s="30" t="s">
        <v>45</v>
      </c>
      <c r="E23" s="31" t="s">
        <v>219</v>
      </c>
    </row>
    <row r="24" spans="1:5" ht="12.75">
      <c r="A24" t="s">
        <v>46</v>
      </c>
      <c r="E24" s="29" t="s">
        <v>40</v>
      </c>
    </row>
    <row r="25" spans="1:16" ht="12.75">
      <c r="A25" s="18" t="s">
        <v>38</v>
      </c>
      <c s="23" t="s">
        <v>175</v>
      </c>
      <c s="23" t="s">
        <v>220</v>
      </c>
      <c s="18" t="s">
        <v>40</v>
      </c>
      <c s="24" t="s">
        <v>221</v>
      </c>
      <c s="25" t="s">
        <v>136</v>
      </c>
      <c s="26">
        <v>55</v>
      </c>
      <c s="27">
        <v>0</v>
      </c>
      <c s="27">
        <f>ROUND(ROUND(H25,2)*ROUND(G25,3),2)</f>
      </c>
      <c r="O25">
        <f>(I25*21)/100</f>
      </c>
      <c t="s">
        <v>16</v>
      </c>
    </row>
    <row r="26" spans="1:5" ht="12.75">
      <c r="A26" s="28" t="s">
        <v>43</v>
      </c>
      <c r="E26" s="29" t="s">
        <v>40</v>
      </c>
    </row>
    <row r="27" spans="1:5" ht="12.75">
      <c r="A27" s="30" t="s">
        <v>45</v>
      </c>
      <c r="E27" s="31" t="s">
        <v>40</v>
      </c>
    </row>
    <row r="28" spans="1:5" ht="12.75">
      <c r="A28" t="s">
        <v>46</v>
      </c>
      <c r="E28" s="29" t="s">
        <v>40</v>
      </c>
    </row>
    <row r="29" spans="1:16" ht="25.5">
      <c r="A29" s="18" t="s">
        <v>38</v>
      </c>
      <c s="23" t="s">
        <v>179</v>
      </c>
      <c s="23" t="s">
        <v>222</v>
      </c>
      <c s="18" t="s">
        <v>40</v>
      </c>
      <c s="24" t="s">
        <v>223</v>
      </c>
      <c s="25" t="s">
        <v>79</v>
      </c>
      <c s="26">
        <v>2</v>
      </c>
      <c s="27">
        <v>0</v>
      </c>
      <c s="27">
        <f>ROUND(ROUND(H29,2)*ROUND(G29,3),2)</f>
      </c>
      <c r="O29">
        <f>(I29*21)/100</f>
      </c>
      <c t="s">
        <v>16</v>
      </c>
    </row>
    <row r="30" spans="1:5" ht="12.75">
      <c r="A30" s="28" t="s">
        <v>43</v>
      </c>
      <c r="E30" s="29" t="s">
        <v>40</v>
      </c>
    </row>
    <row r="31" spans="1:5" ht="12.75">
      <c r="A31" s="30" t="s">
        <v>45</v>
      </c>
      <c r="E31" s="31" t="s">
        <v>40</v>
      </c>
    </row>
    <row r="32" spans="1:5" ht="12.75">
      <c r="A32" t="s">
        <v>46</v>
      </c>
      <c r="E32" s="29" t="s">
        <v>40</v>
      </c>
    </row>
    <row r="33" spans="1:16" ht="25.5">
      <c r="A33" s="18" t="s">
        <v>38</v>
      </c>
      <c s="23" t="s">
        <v>184</v>
      </c>
      <c s="23" t="s">
        <v>224</v>
      </c>
      <c s="18" t="s">
        <v>40</v>
      </c>
      <c s="24" t="s">
        <v>225</v>
      </c>
      <c s="25" t="s">
        <v>136</v>
      </c>
      <c s="26">
        <v>55</v>
      </c>
      <c s="27">
        <v>0</v>
      </c>
      <c s="27">
        <f>ROUND(ROUND(H33,2)*ROUND(G33,3),2)</f>
      </c>
      <c r="O33">
        <f>(I33*21)/100</f>
      </c>
      <c t="s">
        <v>16</v>
      </c>
    </row>
    <row r="34" spans="1:5" ht="12.75">
      <c r="A34" s="28" t="s">
        <v>43</v>
      </c>
      <c r="E34" s="29" t="s">
        <v>40</v>
      </c>
    </row>
    <row r="35" spans="1:5" ht="12.75">
      <c r="A35" s="30" t="s">
        <v>45</v>
      </c>
      <c r="E35" s="31" t="s">
        <v>40</v>
      </c>
    </row>
    <row r="36" spans="1:5" ht="12.75">
      <c r="A36" t="s">
        <v>46</v>
      </c>
      <c r="E36" s="29" t="s">
        <v>40</v>
      </c>
    </row>
    <row r="37" spans="1:16" ht="12.75">
      <c r="A37" s="18" t="s">
        <v>38</v>
      </c>
      <c s="23" t="s">
        <v>190</v>
      </c>
      <c s="23" t="s">
        <v>226</v>
      </c>
      <c s="18" t="s">
        <v>40</v>
      </c>
      <c s="24" t="s">
        <v>227</v>
      </c>
      <c s="25" t="s">
        <v>216</v>
      </c>
      <c s="26">
        <v>1</v>
      </c>
      <c s="27">
        <v>0</v>
      </c>
      <c s="27">
        <f>ROUND(ROUND(H37,2)*ROUND(G37,3),2)</f>
      </c>
      <c r="O37">
        <f>(I37*21)/100</f>
      </c>
      <c t="s">
        <v>16</v>
      </c>
    </row>
    <row r="38" spans="1:5" ht="12.75">
      <c r="A38" s="28" t="s">
        <v>43</v>
      </c>
      <c r="E38" s="29" t="s">
        <v>40</v>
      </c>
    </row>
    <row r="39" spans="1:5" ht="12.75">
      <c r="A39" s="30" t="s">
        <v>45</v>
      </c>
      <c r="E39" s="31" t="s">
        <v>40</v>
      </c>
    </row>
    <row r="40" spans="1:5" ht="12.75">
      <c r="A40" t="s">
        <v>46</v>
      </c>
      <c r="E40" s="29" t="s">
        <v>40</v>
      </c>
    </row>
    <row r="41" spans="1:16" ht="12.75">
      <c r="A41" s="18" t="s">
        <v>38</v>
      </c>
      <c s="23" t="s">
        <v>195</v>
      </c>
      <c s="23" t="s">
        <v>228</v>
      </c>
      <c s="18" t="s">
        <v>40</v>
      </c>
      <c s="24" t="s">
        <v>229</v>
      </c>
      <c s="25" t="s">
        <v>216</v>
      </c>
      <c s="26">
        <v>1</v>
      </c>
      <c s="27">
        <v>0</v>
      </c>
      <c s="27">
        <f>ROUND(ROUND(H41,2)*ROUND(G41,3),2)</f>
      </c>
      <c r="O41">
        <f>(I41*21)/100</f>
      </c>
      <c t="s">
        <v>16</v>
      </c>
    </row>
    <row r="42" spans="1:5" ht="12.75">
      <c r="A42" s="28" t="s">
        <v>43</v>
      </c>
      <c r="E42" s="29" t="s">
        <v>40</v>
      </c>
    </row>
    <row r="43" spans="1:5" ht="12.75">
      <c r="A43" s="30" t="s">
        <v>45</v>
      </c>
      <c r="E43" s="31" t="s">
        <v>40</v>
      </c>
    </row>
    <row r="44" spans="1:5" ht="12.75">
      <c r="A44" t="s">
        <v>46</v>
      </c>
      <c r="E44" s="29" t="s">
        <v>40</v>
      </c>
    </row>
    <row r="45" spans="1:16" ht="12.75">
      <c r="A45" s="18" t="s">
        <v>38</v>
      </c>
      <c s="23" t="s">
        <v>199</v>
      </c>
      <c s="23" t="s">
        <v>230</v>
      </c>
      <c s="18" t="s">
        <v>40</v>
      </c>
      <c s="24" t="s">
        <v>231</v>
      </c>
      <c s="25" t="s">
        <v>136</v>
      </c>
      <c s="26">
        <v>55</v>
      </c>
      <c s="27">
        <v>0</v>
      </c>
      <c s="27">
        <f>ROUND(ROUND(H45,2)*ROUND(G45,3),2)</f>
      </c>
      <c r="O45">
        <f>(I45*21)/100</f>
      </c>
      <c t="s">
        <v>16</v>
      </c>
    </row>
    <row r="46" spans="1:5" ht="12.75">
      <c r="A46" s="28" t="s">
        <v>43</v>
      </c>
      <c r="E46" s="29" t="s">
        <v>40</v>
      </c>
    </row>
    <row r="47" spans="1:5" ht="12.75">
      <c r="A47" s="30" t="s">
        <v>45</v>
      </c>
      <c r="E47" s="31" t="s">
        <v>40</v>
      </c>
    </row>
    <row r="48" spans="1:5" ht="12.75">
      <c r="A48" t="s">
        <v>46</v>
      </c>
      <c r="E48" s="29" t="s">
        <v>40</v>
      </c>
    </row>
    <row r="49" spans="1:16" ht="12.75">
      <c r="A49" s="18" t="s">
        <v>38</v>
      </c>
      <c s="23" t="s">
        <v>128</v>
      </c>
      <c s="23" t="s">
        <v>232</v>
      </c>
      <c s="18" t="s">
        <v>40</v>
      </c>
      <c s="24" t="s">
        <v>233</v>
      </c>
      <c s="25" t="s">
        <v>79</v>
      </c>
      <c s="26">
        <v>2</v>
      </c>
      <c s="27">
        <v>0</v>
      </c>
      <c s="27">
        <f>ROUND(ROUND(H49,2)*ROUND(G49,3),2)</f>
      </c>
      <c r="O49">
        <f>(I49*21)/100</f>
      </c>
      <c t="s">
        <v>16</v>
      </c>
    </row>
    <row r="50" spans="1:5" ht="12.75">
      <c r="A50" s="28" t="s">
        <v>43</v>
      </c>
      <c r="E50" s="29" t="s">
        <v>40</v>
      </c>
    </row>
    <row r="51" spans="1:5" ht="12.75">
      <c r="A51" s="30" t="s">
        <v>45</v>
      </c>
      <c r="E51" s="31" t="s">
        <v>40</v>
      </c>
    </row>
    <row r="52" spans="1:5" ht="12.75">
      <c r="A52" t="s">
        <v>46</v>
      </c>
      <c r="E52" s="29" t="s">
        <v>40</v>
      </c>
    </row>
    <row r="53" spans="1:16" ht="12.75">
      <c r="A53" s="18" t="s">
        <v>38</v>
      </c>
      <c s="23" t="s">
        <v>234</v>
      </c>
      <c s="23" t="s">
        <v>235</v>
      </c>
      <c s="18" t="s">
        <v>40</v>
      </c>
      <c s="24" t="s">
        <v>236</v>
      </c>
      <c s="25" t="s">
        <v>79</v>
      </c>
      <c s="26">
        <v>4.174</v>
      </c>
      <c s="27">
        <v>0</v>
      </c>
      <c s="27">
        <f>ROUND(ROUND(H53,2)*ROUND(G53,3),2)</f>
      </c>
      <c r="O53">
        <f>(I53*21)/100</f>
      </c>
      <c t="s">
        <v>16</v>
      </c>
    </row>
    <row r="54" spans="1:5" ht="12.75">
      <c r="A54" s="28" t="s">
        <v>43</v>
      </c>
      <c r="E54" s="29" t="s">
        <v>40</v>
      </c>
    </row>
    <row r="55" spans="1:5" ht="38.25">
      <c r="A55" s="30" t="s">
        <v>45</v>
      </c>
      <c r="E55" s="31" t="s">
        <v>237</v>
      </c>
    </row>
    <row r="56" spans="1:5" ht="12.75">
      <c r="A56" t="s">
        <v>46</v>
      </c>
      <c r="E56" s="29" t="s">
        <v>40</v>
      </c>
    </row>
    <row r="57" spans="1:16" ht="12.75">
      <c r="A57" s="18" t="s">
        <v>38</v>
      </c>
      <c s="23" t="s">
        <v>238</v>
      </c>
      <c s="23" t="s">
        <v>239</v>
      </c>
      <c s="18" t="s">
        <v>40</v>
      </c>
      <c s="24" t="s">
        <v>240</v>
      </c>
      <c s="25" t="s">
        <v>79</v>
      </c>
      <c s="26">
        <v>41.74</v>
      </c>
      <c s="27">
        <v>0</v>
      </c>
      <c s="27">
        <f>ROUND(ROUND(H57,2)*ROUND(G57,3),2)</f>
      </c>
      <c r="O57">
        <f>(I57*21)/100</f>
      </c>
      <c t="s">
        <v>16</v>
      </c>
    </row>
    <row r="58" spans="1:5" ht="12.75">
      <c r="A58" s="28" t="s">
        <v>43</v>
      </c>
      <c r="E58" s="29" t="s">
        <v>40</v>
      </c>
    </row>
    <row r="59" spans="1:5" ht="12.75">
      <c r="A59" s="30" t="s">
        <v>45</v>
      </c>
      <c r="E59" s="31" t="s">
        <v>241</v>
      </c>
    </row>
    <row r="60" spans="1:5" ht="12.75">
      <c r="A60" t="s">
        <v>46</v>
      </c>
      <c r="E60" s="29" t="s">
        <v>40</v>
      </c>
    </row>
    <row r="61" spans="1:16" ht="12.75">
      <c r="A61" s="18" t="s">
        <v>38</v>
      </c>
      <c s="23" t="s">
        <v>242</v>
      </c>
      <c s="23" t="s">
        <v>243</v>
      </c>
      <c s="18" t="s">
        <v>40</v>
      </c>
      <c s="24" t="s">
        <v>244</v>
      </c>
      <c s="25" t="s">
        <v>70</v>
      </c>
      <c s="26">
        <v>6.678</v>
      </c>
      <c s="27">
        <v>0</v>
      </c>
      <c s="27">
        <f>ROUND(ROUND(H61,2)*ROUND(G61,3),2)</f>
      </c>
      <c r="O61">
        <f>(I61*21)/100</f>
      </c>
      <c t="s">
        <v>16</v>
      </c>
    </row>
    <row r="62" spans="1:5" ht="12.75">
      <c r="A62" s="28" t="s">
        <v>43</v>
      </c>
      <c r="E62" s="29" t="s">
        <v>40</v>
      </c>
    </row>
    <row r="63" spans="1:5" ht="12.75">
      <c r="A63" s="30" t="s">
        <v>45</v>
      </c>
      <c r="E63" s="31" t="s">
        <v>245</v>
      </c>
    </row>
    <row r="64" spans="1:5" ht="12.75">
      <c r="A64" t="s">
        <v>46</v>
      </c>
      <c r="E64" s="29" t="s">
        <v>40</v>
      </c>
    </row>
    <row r="65" spans="1:16" ht="12.75">
      <c r="A65" s="18" t="s">
        <v>38</v>
      </c>
      <c s="23" t="s">
        <v>246</v>
      </c>
      <c s="23" t="s">
        <v>247</v>
      </c>
      <c s="18" t="s">
        <v>40</v>
      </c>
      <c s="24" t="s">
        <v>248</v>
      </c>
      <c s="25" t="s">
        <v>117</v>
      </c>
      <c s="26">
        <v>38.5</v>
      </c>
      <c s="27">
        <v>0</v>
      </c>
      <c s="27">
        <f>ROUND(ROUND(H65,2)*ROUND(G65,3),2)</f>
      </c>
      <c r="O65">
        <f>(I65*21)/100</f>
      </c>
      <c t="s">
        <v>16</v>
      </c>
    </row>
    <row r="66" spans="1:5" ht="12.75">
      <c r="A66" s="28" t="s">
        <v>43</v>
      </c>
      <c r="E66" s="29" t="s">
        <v>40</v>
      </c>
    </row>
    <row r="67" spans="1:5" ht="12.75">
      <c r="A67" s="30" t="s">
        <v>45</v>
      </c>
      <c r="E67" s="31" t="s">
        <v>249</v>
      </c>
    </row>
    <row r="68" spans="1:5" ht="12.75">
      <c r="A68" t="s">
        <v>46</v>
      </c>
      <c r="E68" s="29" t="s">
        <v>40</v>
      </c>
    </row>
    <row r="69" spans="1:18" ht="12.75" customHeight="1">
      <c r="A69" s="5" t="s">
        <v>36</v>
      </c>
      <c s="5"/>
      <c s="35" t="s">
        <v>250</v>
      </c>
      <c s="5"/>
      <c s="21" t="s">
        <v>251</v>
      </c>
      <c s="5"/>
      <c s="5"/>
      <c s="5"/>
      <c s="36">
        <f>0+Q69</f>
      </c>
      <c r="O69">
        <f>0+R69</f>
      </c>
      <c r="Q69">
        <f>0+I70+I74+I78+I82+I86+I90+I94+I98+I102+I106+I110+I114+I118</f>
      </c>
      <c>
        <f>0+O70+O74+O78+O82+O86+O90+O94+O98+O102+O106+O110+O114+O118</f>
      </c>
    </row>
    <row r="70" spans="1:16" ht="12.75">
      <c r="A70" s="18" t="s">
        <v>38</v>
      </c>
      <c s="23" t="s">
        <v>22</v>
      </c>
      <c s="23" t="s">
        <v>252</v>
      </c>
      <c s="18" t="s">
        <v>40</v>
      </c>
      <c s="24" t="s">
        <v>253</v>
      </c>
      <c s="25" t="s">
        <v>216</v>
      </c>
      <c s="26">
        <v>3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40</v>
      </c>
    </row>
    <row r="72" spans="1:5" ht="12.75">
      <c r="A72" s="30" t="s">
        <v>45</v>
      </c>
      <c r="E72" s="31" t="s">
        <v>40</v>
      </c>
    </row>
    <row r="73" spans="1:5" ht="12.75">
      <c r="A73" t="s">
        <v>46</v>
      </c>
      <c r="E73" s="29" t="s">
        <v>40</v>
      </c>
    </row>
    <row r="74" spans="1:16" ht="12.75">
      <c r="A74" s="18" t="s">
        <v>38</v>
      </c>
      <c s="23" t="s">
        <v>16</v>
      </c>
      <c s="23" t="s">
        <v>254</v>
      </c>
      <c s="18" t="s">
        <v>40</v>
      </c>
      <c s="24" t="s">
        <v>255</v>
      </c>
      <c s="25" t="s">
        <v>216</v>
      </c>
      <c s="26">
        <v>1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40</v>
      </c>
    </row>
    <row r="76" spans="1:5" ht="12.75">
      <c r="A76" s="30" t="s">
        <v>45</v>
      </c>
      <c r="E76" s="31" t="s">
        <v>40</v>
      </c>
    </row>
    <row r="77" spans="1:5" ht="12.75">
      <c r="A77" t="s">
        <v>46</v>
      </c>
      <c r="E77" s="29" t="s">
        <v>40</v>
      </c>
    </row>
    <row r="78" spans="1:16" ht="12.75">
      <c r="A78" s="18" t="s">
        <v>38</v>
      </c>
      <c s="23" t="s">
        <v>109</v>
      </c>
      <c s="23" t="s">
        <v>256</v>
      </c>
      <c s="18" t="s">
        <v>40</v>
      </c>
      <c s="24" t="s">
        <v>257</v>
      </c>
      <c s="25" t="s">
        <v>136</v>
      </c>
      <c s="26">
        <v>65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12.75">
      <c r="A79" s="28" t="s">
        <v>43</v>
      </c>
      <c r="E79" s="29" t="s">
        <v>40</v>
      </c>
    </row>
    <row r="80" spans="1:5" ht="12.75">
      <c r="A80" s="30" t="s">
        <v>45</v>
      </c>
      <c r="E80" s="31" t="s">
        <v>40</v>
      </c>
    </row>
    <row r="81" spans="1:5" ht="12.75">
      <c r="A81" t="s">
        <v>46</v>
      </c>
      <c r="E81" s="29" t="s">
        <v>40</v>
      </c>
    </row>
    <row r="82" spans="1:16" ht="12.75">
      <c r="A82" s="18" t="s">
        <v>38</v>
      </c>
      <c s="23" t="s">
        <v>120</v>
      </c>
      <c s="23" t="s">
        <v>258</v>
      </c>
      <c s="18" t="s">
        <v>40</v>
      </c>
      <c s="24" t="s">
        <v>259</v>
      </c>
      <c s="25" t="s">
        <v>136</v>
      </c>
      <c s="26">
        <v>60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12.75">
      <c r="A83" s="28" t="s">
        <v>43</v>
      </c>
      <c r="E83" s="29" t="s">
        <v>40</v>
      </c>
    </row>
    <row r="84" spans="1:5" ht="12.75">
      <c r="A84" s="30" t="s">
        <v>45</v>
      </c>
      <c r="E84" s="31" t="s">
        <v>40</v>
      </c>
    </row>
    <row r="85" spans="1:5" ht="12.75">
      <c r="A85" t="s">
        <v>46</v>
      </c>
      <c r="E85" s="29" t="s">
        <v>40</v>
      </c>
    </row>
    <row r="86" spans="1:16" ht="12.75">
      <c r="A86" s="18" t="s">
        <v>38</v>
      </c>
      <c s="23" t="s">
        <v>63</v>
      </c>
      <c s="23" t="s">
        <v>260</v>
      </c>
      <c s="18" t="s">
        <v>40</v>
      </c>
      <c s="24" t="s">
        <v>261</v>
      </c>
      <c s="25" t="s">
        <v>202</v>
      </c>
      <c s="26">
        <v>35.96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12.75">
      <c r="A87" s="28" t="s">
        <v>43</v>
      </c>
      <c r="E87" s="29" t="s">
        <v>40</v>
      </c>
    </row>
    <row r="88" spans="1:5" ht="12.75">
      <c r="A88" s="30" t="s">
        <v>45</v>
      </c>
      <c r="E88" s="31" t="s">
        <v>262</v>
      </c>
    </row>
    <row r="89" spans="1:5" ht="12.75">
      <c r="A89" t="s">
        <v>46</v>
      </c>
      <c r="E89" s="29" t="s">
        <v>40</v>
      </c>
    </row>
    <row r="90" spans="1:16" ht="12.75">
      <c r="A90" s="18" t="s">
        <v>38</v>
      </c>
      <c s="23" t="s">
        <v>140</v>
      </c>
      <c s="23" t="s">
        <v>263</v>
      </c>
      <c s="18" t="s">
        <v>40</v>
      </c>
      <c s="24" t="s">
        <v>264</v>
      </c>
      <c s="25" t="s">
        <v>216</v>
      </c>
      <c s="26">
        <v>6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12.75">
      <c r="A91" s="28" t="s">
        <v>43</v>
      </c>
      <c r="E91" s="29" t="s">
        <v>40</v>
      </c>
    </row>
    <row r="92" spans="1:5" ht="12.75">
      <c r="A92" s="30" t="s">
        <v>45</v>
      </c>
      <c r="E92" s="31" t="s">
        <v>40</v>
      </c>
    </row>
    <row r="93" spans="1:5" ht="12.75">
      <c r="A93" t="s">
        <v>46</v>
      </c>
      <c r="E93" s="29" t="s">
        <v>40</v>
      </c>
    </row>
    <row r="94" spans="1:16" ht="12.75">
      <c r="A94" s="18" t="s">
        <v>38</v>
      </c>
      <c s="23" t="s">
        <v>145</v>
      </c>
      <c s="23" t="s">
        <v>265</v>
      </c>
      <c s="18" t="s">
        <v>40</v>
      </c>
      <c s="24" t="s">
        <v>266</v>
      </c>
      <c s="25" t="s">
        <v>216</v>
      </c>
      <c s="26">
        <v>1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12.75">
      <c r="A95" s="28" t="s">
        <v>43</v>
      </c>
      <c r="E95" s="29" t="s">
        <v>40</v>
      </c>
    </row>
    <row r="96" spans="1:5" ht="12.75">
      <c r="A96" s="30" t="s">
        <v>45</v>
      </c>
      <c r="E96" s="31" t="s">
        <v>40</v>
      </c>
    </row>
    <row r="97" spans="1:5" ht="12.75">
      <c r="A97" t="s">
        <v>46</v>
      </c>
      <c r="E97" s="29" t="s">
        <v>40</v>
      </c>
    </row>
    <row r="98" spans="1:16" ht="12.75">
      <c r="A98" s="18" t="s">
        <v>38</v>
      </c>
      <c s="23" t="s">
        <v>150</v>
      </c>
      <c s="23" t="s">
        <v>267</v>
      </c>
      <c s="18" t="s">
        <v>40</v>
      </c>
      <c s="24" t="s">
        <v>268</v>
      </c>
      <c s="25" t="s">
        <v>216</v>
      </c>
      <c s="26">
        <v>3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12.75">
      <c r="A99" s="28" t="s">
        <v>43</v>
      </c>
      <c r="E99" s="29" t="s">
        <v>40</v>
      </c>
    </row>
    <row r="100" spans="1:5" ht="12.75">
      <c r="A100" s="30" t="s">
        <v>45</v>
      </c>
      <c r="E100" s="31" t="s">
        <v>40</v>
      </c>
    </row>
    <row r="101" spans="1:5" ht="12.75">
      <c r="A101" t="s">
        <v>46</v>
      </c>
      <c r="E101" s="29" t="s">
        <v>40</v>
      </c>
    </row>
    <row r="102" spans="1:16" ht="12.75">
      <c r="A102" s="18" t="s">
        <v>38</v>
      </c>
      <c s="23" t="s">
        <v>269</v>
      </c>
      <c s="23" t="s">
        <v>270</v>
      </c>
      <c s="18" t="s">
        <v>40</v>
      </c>
      <c s="24" t="s">
        <v>271</v>
      </c>
      <c s="25" t="s">
        <v>136</v>
      </c>
      <c s="26">
        <v>60</v>
      </c>
      <c s="27">
        <v>0</v>
      </c>
      <c s="27">
        <f>ROUND(ROUND(H102,2)*ROUND(G102,3),2)</f>
      </c>
      <c r="O102">
        <f>(I102*21)/100</f>
      </c>
      <c t="s">
        <v>16</v>
      </c>
    </row>
    <row r="103" spans="1:5" ht="12.75">
      <c r="A103" s="28" t="s">
        <v>43</v>
      </c>
      <c r="E103" s="29" t="s">
        <v>40</v>
      </c>
    </row>
    <row r="104" spans="1:5" ht="12.75">
      <c r="A104" s="30" t="s">
        <v>45</v>
      </c>
      <c r="E104" s="31" t="s">
        <v>40</v>
      </c>
    </row>
    <row r="105" spans="1:5" ht="12.75">
      <c r="A105" t="s">
        <v>46</v>
      </c>
      <c r="E105" s="29" t="s">
        <v>40</v>
      </c>
    </row>
    <row r="106" spans="1:16" ht="12.75">
      <c r="A106" s="18" t="s">
        <v>38</v>
      </c>
      <c s="23" t="s">
        <v>272</v>
      </c>
      <c s="23" t="s">
        <v>273</v>
      </c>
      <c s="18" t="s">
        <v>40</v>
      </c>
      <c s="24" t="s">
        <v>274</v>
      </c>
      <c s="25" t="s">
        <v>136</v>
      </c>
      <c s="26">
        <v>65</v>
      </c>
      <c s="27">
        <v>0</v>
      </c>
      <c s="27">
        <f>ROUND(ROUND(H106,2)*ROUND(G106,3),2)</f>
      </c>
      <c r="O106">
        <f>(I106*21)/100</f>
      </c>
      <c t="s">
        <v>16</v>
      </c>
    </row>
    <row r="107" spans="1:5" ht="12.75">
      <c r="A107" s="28" t="s">
        <v>43</v>
      </c>
      <c r="E107" s="29" t="s">
        <v>40</v>
      </c>
    </row>
    <row r="108" spans="1:5" ht="12.75">
      <c r="A108" s="30" t="s">
        <v>45</v>
      </c>
      <c r="E108" s="31" t="s">
        <v>40</v>
      </c>
    </row>
    <row r="109" spans="1:5" ht="12.75">
      <c r="A109" t="s">
        <v>46</v>
      </c>
      <c r="E109" s="29" t="s">
        <v>40</v>
      </c>
    </row>
    <row r="110" spans="1:16" ht="12.75">
      <c r="A110" s="18" t="s">
        <v>38</v>
      </c>
      <c s="23" t="s">
        <v>275</v>
      </c>
      <c s="23" t="s">
        <v>276</v>
      </c>
      <c s="18" t="s">
        <v>40</v>
      </c>
      <c s="24" t="s">
        <v>277</v>
      </c>
      <c s="25" t="s">
        <v>136</v>
      </c>
      <c s="26">
        <v>58</v>
      </c>
      <c s="27">
        <v>0</v>
      </c>
      <c s="27">
        <f>ROUND(ROUND(H110,2)*ROUND(G110,3),2)</f>
      </c>
      <c r="O110">
        <f>(I110*21)/100</f>
      </c>
      <c t="s">
        <v>16</v>
      </c>
    </row>
    <row r="111" spans="1:5" ht="12.75">
      <c r="A111" s="28" t="s">
        <v>43</v>
      </c>
      <c r="E111" s="29" t="s">
        <v>40</v>
      </c>
    </row>
    <row r="112" spans="1:5" ht="12.75">
      <c r="A112" s="30" t="s">
        <v>45</v>
      </c>
      <c r="E112" s="31" t="s">
        <v>40</v>
      </c>
    </row>
    <row r="113" spans="1:5" ht="12.75">
      <c r="A113" t="s">
        <v>46</v>
      </c>
      <c r="E113" s="29" t="s">
        <v>40</v>
      </c>
    </row>
    <row r="114" spans="1:16" ht="12.75">
      <c r="A114" s="18" t="s">
        <v>38</v>
      </c>
      <c s="23" t="s">
        <v>278</v>
      </c>
      <c s="23" t="s">
        <v>279</v>
      </c>
      <c s="18" t="s">
        <v>40</v>
      </c>
      <c s="24" t="s">
        <v>280</v>
      </c>
      <c s="25" t="s">
        <v>216</v>
      </c>
      <c s="26">
        <v>6</v>
      </c>
      <c s="27">
        <v>0</v>
      </c>
      <c s="27">
        <f>ROUND(ROUND(H114,2)*ROUND(G114,3),2)</f>
      </c>
      <c r="O114">
        <f>(I114*21)/100</f>
      </c>
      <c t="s">
        <v>16</v>
      </c>
    </row>
    <row r="115" spans="1:5" ht="12.75">
      <c r="A115" s="28" t="s">
        <v>43</v>
      </c>
      <c r="E115" s="29" t="s">
        <v>40</v>
      </c>
    </row>
    <row r="116" spans="1:5" ht="12.75">
      <c r="A116" s="30" t="s">
        <v>45</v>
      </c>
      <c r="E116" s="31" t="s">
        <v>40</v>
      </c>
    </row>
    <row r="117" spans="1:5" ht="12.75">
      <c r="A117" t="s">
        <v>46</v>
      </c>
      <c r="E117" s="29" t="s">
        <v>40</v>
      </c>
    </row>
    <row r="118" spans="1:16" ht="12.75">
      <c r="A118" s="18" t="s">
        <v>38</v>
      </c>
      <c s="23" t="s">
        <v>281</v>
      </c>
      <c s="23" t="s">
        <v>282</v>
      </c>
      <c s="18" t="s">
        <v>40</v>
      </c>
      <c s="24" t="s">
        <v>283</v>
      </c>
      <c s="25" t="s">
        <v>136</v>
      </c>
      <c s="26">
        <v>60</v>
      </c>
      <c s="27">
        <v>0</v>
      </c>
      <c s="27">
        <f>ROUND(ROUND(H118,2)*ROUND(G118,3),2)</f>
      </c>
      <c r="O118">
        <f>(I118*21)/100</f>
      </c>
      <c t="s">
        <v>16</v>
      </c>
    </row>
    <row r="119" spans="1:5" ht="12.75">
      <c r="A119" s="28" t="s">
        <v>43</v>
      </c>
      <c r="E119" s="29" t="s">
        <v>40</v>
      </c>
    </row>
    <row r="120" spans="1:5" ht="12.75">
      <c r="A120" s="30" t="s">
        <v>45</v>
      </c>
      <c r="E120" s="31" t="s">
        <v>40</v>
      </c>
    </row>
    <row r="121" spans="1:5" ht="12.75">
      <c r="A121" t="s">
        <v>46</v>
      </c>
      <c r="E121" s="29" t="s">
        <v>40</v>
      </c>
    </row>
    <row r="122" spans="1:18" ht="12.75" customHeight="1">
      <c r="A122" s="5" t="s">
        <v>36</v>
      </c>
      <c s="5"/>
      <c s="35" t="s">
        <v>284</v>
      </c>
      <c s="5"/>
      <c s="21" t="s">
        <v>285</v>
      </c>
      <c s="5"/>
      <c s="5"/>
      <c s="5"/>
      <c s="36">
        <f>0+Q122</f>
      </c>
      <c r="O122">
        <f>0+R122</f>
      </c>
      <c r="Q122">
        <f>0+I123+I127+I131+I135+I139+I143+I147+I151+I155+I159+I163</f>
      </c>
      <c>
        <f>0+O123+O127+O131+O135+O139+O143+O147+O151+O155+O159+O163</f>
      </c>
    </row>
    <row r="123" spans="1:16" ht="25.5">
      <c r="A123" s="18" t="s">
        <v>38</v>
      </c>
      <c s="23" t="s">
        <v>15</v>
      </c>
      <c s="23" t="s">
        <v>286</v>
      </c>
      <c s="18" t="s">
        <v>40</v>
      </c>
      <c s="24" t="s">
        <v>287</v>
      </c>
      <c s="25" t="s">
        <v>216</v>
      </c>
      <c s="26">
        <v>2</v>
      </c>
      <c s="27">
        <v>0</v>
      </c>
      <c s="27">
        <f>ROUND(ROUND(H123,2)*ROUND(G123,3),2)</f>
      </c>
      <c r="O123">
        <f>(I123*21)/100</f>
      </c>
      <c t="s">
        <v>16</v>
      </c>
    </row>
    <row r="124" spans="1:5" ht="12.75">
      <c r="A124" s="28" t="s">
        <v>43</v>
      </c>
      <c r="E124" s="29" t="s">
        <v>40</v>
      </c>
    </row>
    <row r="125" spans="1:5" ht="12.75">
      <c r="A125" s="30" t="s">
        <v>45</v>
      </c>
      <c r="E125" s="31" t="s">
        <v>40</v>
      </c>
    </row>
    <row r="126" spans="1:5" ht="12.75">
      <c r="A126" t="s">
        <v>46</v>
      </c>
      <c r="E126" s="29" t="s">
        <v>40</v>
      </c>
    </row>
    <row r="127" spans="1:16" ht="12.75">
      <c r="A127" s="18" t="s">
        <v>38</v>
      </c>
      <c s="23" t="s">
        <v>26</v>
      </c>
      <c s="23" t="s">
        <v>288</v>
      </c>
      <c s="18" t="s">
        <v>40</v>
      </c>
      <c s="24" t="s">
        <v>289</v>
      </c>
      <c s="25" t="s">
        <v>216</v>
      </c>
      <c s="26">
        <v>1</v>
      </c>
      <c s="27">
        <v>0</v>
      </c>
      <c s="27">
        <f>ROUND(ROUND(H127,2)*ROUND(G127,3),2)</f>
      </c>
      <c r="O127">
        <f>(I127*21)/100</f>
      </c>
      <c t="s">
        <v>16</v>
      </c>
    </row>
    <row r="128" spans="1:5" ht="12.75">
      <c r="A128" s="28" t="s">
        <v>43</v>
      </c>
      <c r="E128" s="29" t="s">
        <v>40</v>
      </c>
    </row>
    <row r="129" spans="1:5" ht="12.75">
      <c r="A129" s="30" t="s">
        <v>45</v>
      </c>
      <c r="E129" s="31" t="s">
        <v>40</v>
      </c>
    </row>
    <row r="130" spans="1:5" ht="12.75">
      <c r="A130" t="s">
        <v>46</v>
      </c>
      <c r="E130" s="29" t="s">
        <v>40</v>
      </c>
    </row>
    <row r="131" spans="1:16" ht="12.75">
      <c r="A131" s="18" t="s">
        <v>38</v>
      </c>
      <c s="23" t="s">
        <v>28</v>
      </c>
      <c s="23" t="s">
        <v>290</v>
      </c>
      <c s="18" t="s">
        <v>40</v>
      </c>
      <c s="24" t="s">
        <v>291</v>
      </c>
      <c s="25" t="s">
        <v>216</v>
      </c>
      <c s="26">
        <v>1</v>
      </c>
      <c s="27">
        <v>0</v>
      </c>
      <c s="27">
        <f>ROUND(ROUND(H131,2)*ROUND(G131,3),2)</f>
      </c>
      <c r="O131">
        <f>(I131*21)/100</f>
      </c>
      <c t="s">
        <v>16</v>
      </c>
    </row>
    <row r="132" spans="1:5" ht="12.75">
      <c r="A132" s="28" t="s">
        <v>43</v>
      </c>
      <c r="E132" s="29" t="s">
        <v>40</v>
      </c>
    </row>
    <row r="133" spans="1:5" ht="12.75">
      <c r="A133" s="30" t="s">
        <v>45</v>
      </c>
      <c r="E133" s="31" t="s">
        <v>40</v>
      </c>
    </row>
    <row r="134" spans="1:5" ht="12.75">
      <c r="A134" t="s">
        <v>46</v>
      </c>
      <c r="E134" s="29" t="s">
        <v>40</v>
      </c>
    </row>
    <row r="135" spans="1:16" ht="12.75">
      <c r="A135" s="18" t="s">
        <v>38</v>
      </c>
      <c s="23" t="s">
        <v>30</v>
      </c>
      <c s="23" t="s">
        <v>292</v>
      </c>
      <c s="18" t="s">
        <v>40</v>
      </c>
      <c s="24" t="s">
        <v>293</v>
      </c>
      <c s="25" t="s">
        <v>216</v>
      </c>
      <c s="26">
        <v>1</v>
      </c>
      <c s="27">
        <v>0</v>
      </c>
      <c s="27">
        <f>ROUND(ROUND(H135,2)*ROUND(G135,3),2)</f>
      </c>
      <c r="O135">
        <f>(I135*21)/100</f>
      </c>
      <c t="s">
        <v>16</v>
      </c>
    </row>
    <row r="136" spans="1:5" ht="12.75">
      <c r="A136" s="28" t="s">
        <v>43</v>
      </c>
      <c r="E136" s="29" t="s">
        <v>40</v>
      </c>
    </row>
    <row r="137" spans="1:5" ht="12.75">
      <c r="A137" s="30" t="s">
        <v>45</v>
      </c>
      <c r="E137" s="31" t="s">
        <v>40</v>
      </c>
    </row>
    <row r="138" spans="1:5" ht="12.75">
      <c r="A138" t="s">
        <v>46</v>
      </c>
      <c r="E138" s="29" t="s">
        <v>40</v>
      </c>
    </row>
    <row r="139" spans="1:16" ht="12.75">
      <c r="A139" s="18" t="s">
        <v>38</v>
      </c>
      <c s="23" t="s">
        <v>91</v>
      </c>
      <c s="23" t="s">
        <v>294</v>
      </c>
      <c s="18" t="s">
        <v>40</v>
      </c>
      <c s="24" t="s">
        <v>295</v>
      </c>
      <c s="25" t="s">
        <v>296</v>
      </c>
      <c s="26">
        <v>1</v>
      </c>
      <c s="27">
        <v>0</v>
      </c>
      <c s="27">
        <f>ROUND(ROUND(H139,2)*ROUND(G139,3),2)</f>
      </c>
      <c r="O139">
        <f>(I139*21)/100</f>
      </c>
      <c t="s">
        <v>16</v>
      </c>
    </row>
    <row r="140" spans="1:5" ht="12.75">
      <c r="A140" s="28" t="s">
        <v>43</v>
      </c>
      <c r="E140" s="29" t="s">
        <v>40</v>
      </c>
    </row>
    <row r="141" spans="1:5" ht="12.75">
      <c r="A141" s="30" t="s">
        <v>45</v>
      </c>
      <c r="E141" s="31" t="s">
        <v>40</v>
      </c>
    </row>
    <row r="142" spans="1:5" ht="12.75">
      <c r="A142" t="s">
        <v>46</v>
      </c>
      <c r="E142" s="29" t="s">
        <v>40</v>
      </c>
    </row>
    <row r="143" spans="1:16" ht="12.75">
      <c r="A143" s="18" t="s">
        <v>38</v>
      </c>
      <c s="23" t="s">
        <v>96</v>
      </c>
      <c s="23" t="s">
        <v>297</v>
      </c>
      <c s="18" t="s">
        <v>40</v>
      </c>
      <c s="24" t="s">
        <v>298</v>
      </c>
      <c s="25" t="s">
        <v>216</v>
      </c>
      <c s="26">
        <v>1</v>
      </c>
      <c s="27">
        <v>0</v>
      </c>
      <c s="27">
        <f>ROUND(ROUND(H143,2)*ROUND(G143,3),2)</f>
      </c>
      <c r="O143">
        <f>(I143*21)/100</f>
      </c>
      <c t="s">
        <v>16</v>
      </c>
    </row>
    <row r="144" spans="1:5" ht="12.75">
      <c r="A144" s="28" t="s">
        <v>43</v>
      </c>
      <c r="E144" s="29" t="s">
        <v>40</v>
      </c>
    </row>
    <row r="145" spans="1:5" ht="12.75">
      <c r="A145" s="30" t="s">
        <v>45</v>
      </c>
      <c r="E145" s="31" t="s">
        <v>40</v>
      </c>
    </row>
    <row r="146" spans="1:5" ht="12.75">
      <c r="A146" t="s">
        <v>46</v>
      </c>
      <c r="E146" s="29" t="s">
        <v>40</v>
      </c>
    </row>
    <row r="147" spans="1:16" ht="12.75">
      <c r="A147" s="18" t="s">
        <v>38</v>
      </c>
      <c s="23" t="s">
        <v>33</v>
      </c>
      <c s="23" t="s">
        <v>299</v>
      </c>
      <c s="18" t="s">
        <v>40</v>
      </c>
      <c s="24" t="s">
        <v>300</v>
      </c>
      <c s="25" t="s">
        <v>301</v>
      </c>
      <c s="26">
        <v>1</v>
      </c>
      <c s="27">
        <v>0</v>
      </c>
      <c s="27">
        <f>ROUND(ROUND(H147,2)*ROUND(G147,3),2)</f>
      </c>
      <c r="O147">
        <f>(I147*21)/100</f>
      </c>
      <c t="s">
        <v>16</v>
      </c>
    </row>
    <row r="148" spans="1:5" ht="12.75">
      <c r="A148" s="28" t="s">
        <v>43</v>
      </c>
      <c r="E148" s="29" t="s">
        <v>40</v>
      </c>
    </row>
    <row r="149" spans="1:5" ht="12.75">
      <c r="A149" s="30" t="s">
        <v>45</v>
      </c>
      <c r="E149" s="31" t="s">
        <v>40</v>
      </c>
    </row>
    <row r="150" spans="1:5" ht="12.75">
      <c r="A150" t="s">
        <v>46</v>
      </c>
      <c r="E150" s="29" t="s">
        <v>40</v>
      </c>
    </row>
    <row r="151" spans="1:16" ht="12.75">
      <c r="A151" s="18" t="s">
        <v>38</v>
      </c>
      <c s="23" t="s">
        <v>35</v>
      </c>
      <c s="23" t="s">
        <v>302</v>
      </c>
      <c s="18" t="s">
        <v>40</v>
      </c>
      <c s="24" t="s">
        <v>303</v>
      </c>
      <c s="25" t="s">
        <v>136</v>
      </c>
      <c s="26">
        <v>7</v>
      </c>
      <c s="27">
        <v>0</v>
      </c>
      <c s="27">
        <f>ROUND(ROUND(H151,2)*ROUND(G151,3),2)</f>
      </c>
      <c r="O151">
        <f>(I151*21)/100</f>
      </c>
      <c t="s">
        <v>16</v>
      </c>
    </row>
    <row r="152" spans="1:5" ht="12.75">
      <c r="A152" s="28" t="s">
        <v>43</v>
      </c>
      <c r="E152" s="29" t="s">
        <v>40</v>
      </c>
    </row>
    <row r="153" spans="1:5" ht="12.75">
      <c r="A153" s="30" t="s">
        <v>45</v>
      </c>
      <c r="E153" s="31" t="s">
        <v>40</v>
      </c>
    </row>
    <row r="154" spans="1:5" ht="12.75">
      <c r="A154" t="s">
        <v>46</v>
      </c>
      <c r="E154" s="29" t="s">
        <v>40</v>
      </c>
    </row>
    <row r="155" spans="1:16" ht="12.75">
      <c r="A155" s="18" t="s">
        <v>38</v>
      </c>
      <c s="23" t="s">
        <v>114</v>
      </c>
      <c s="23" t="s">
        <v>304</v>
      </c>
      <c s="18" t="s">
        <v>40</v>
      </c>
      <c s="24" t="s">
        <v>305</v>
      </c>
      <c s="25" t="s">
        <v>216</v>
      </c>
      <c s="26">
        <v>1</v>
      </c>
      <c s="27">
        <v>0</v>
      </c>
      <c s="27">
        <f>ROUND(ROUND(H155,2)*ROUND(G155,3),2)</f>
      </c>
      <c r="O155">
        <f>(I155*21)/100</f>
      </c>
      <c t="s">
        <v>16</v>
      </c>
    </row>
    <row r="156" spans="1:5" ht="12.75">
      <c r="A156" s="28" t="s">
        <v>43</v>
      </c>
      <c r="E156" s="29" t="s">
        <v>40</v>
      </c>
    </row>
    <row r="157" spans="1:5" ht="12.75">
      <c r="A157" s="30" t="s">
        <v>45</v>
      </c>
      <c r="E157" s="31" t="s">
        <v>40</v>
      </c>
    </row>
    <row r="158" spans="1:5" ht="12.75">
      <c r="A158" t="s">
        <v>46</v>
      </c>
      <c r="E158" s="29" t="s">
        <v>40</v>
      </c>
    </row>
    <row r="159" spans="1:16" ht="12.75">
      <c r="A159" s="18" t="s">
        <v>38</v>
      </c>
      <c s="23" t="s">
        <v>60</v>
      </c>
      <c s="23" t="s">
        <v>306</v>
      </c>
      <c s="18" t="s">
        <v>40</v>
      </c>
      <c s="24" t="s">
        <v>307</v>
      </c>
      <c s="25" t="s">
        <v>216</v>
      </c>
      <c s="26">
        <v>1</v>
      </c>
      <c s="27">
        <v>0</v>
      </c>
      <c s="27">
        <f>ROUND(ROUND(H159,2)*ROUND(G159,3),2)</f>
      </c>
      <c r="O159">
        <f>(I159*21)/100</f>
      </c>
      <c t="s">
        <v>16</v>
      </c>
    </row>
    <row r="160" spans="1:5" ht="12.75">
      <c r="A160" s="28" t="s">
        <v>43</v>
      </c>
      <c r="E160" s="29" t="s">
        <v>40</v>
      </c>
    </row>
    <row r="161" spans="1:5" ht="12.75">
      <c r="A161" s="30" t="s">
        <v>45</v>
      </c>
      <c r="E161" s="31" t="s">
        <v>40</v>
      </c>
    </row>
    <row r="162" spans="1:5" ht="12.75">
      <c r="A162" t="s">
        <v>46</v>
      </c>
      <c r="E162" s="29" t="s">
        <v>40</v>
      </c>
    </row>
    <row r="163" spans="1:16" ht="12.75">
      <c r="A163" s="18" t="s">
        <v>38</v>
      </c>
      <c s="23" t="s">
        <v>308</v>
      </c>
      <c s="23" t="s">
        <v>309</v>
      </c>
      <c s="18" t="s">
        <v>40</v>
      </c>
      <c s="24" t="s">
        <v>310</v>
      </c>
      <c s="25" t="s">
        <v>301</v>
      </c>
      <c s="26">
        <v>1</v>
      </c>
      <c s="27">
        <v>0</v>
      </c>
      <c s="27">
        <f>ROUND(ROUND(H163,2)*ROUND(G163,3),2)</f>
      </c>
      <c r="O163">
        <f>(I163*21)/100</f>
      </c>
      <c t="s">
        <v>16</v>
      </c>
    </row>
    <row r="164" spans="1:5" ht="12.75">
      <c r="A164" s="28" t="s">
        <v>43</v>
      </c>
      <c r="E164" s="29" t="s">
        <v>40</v>
      </c>
    </row>
    <row r="165" spans="1:5" ht="12.75">
      <c r="A165" s="30" t="s">
        <v>45</v>
      </c>
      <c r="E165" s="31" t="s">
        <v>40</v>
      </c>
    </row>
    <row r="166" spans="1:5" ht="12.75">
      <c r="A166" t="s">
        <v>46</v>
      </c>
      <c r="E166" s="29" t="s">
        <v>40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